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AM\(GEPENG 2)\PROCESSOS PARA LICITAÇÕES_2025\GPG173_Requalificação Urbana e Drenagem_Caxambu_Rua João Caetano_SEI-070002.014076.2025\"/>
    </mc:Choice>
  </mc:AlternateContent>
  <xr:revisionPtr revIDLastSave="0" documentId="13_ncr:80001_{774207AF-0EF7-40B5-B9F7-155BCFACF84F}" xr6:coauthVersionLast="36" xr6:coauthVersionMax="36" xr10:uidLastSave="{00000000-0000-0000-0000-000000000000}"/>
  <bookViews>
    <workbookView xWindow="0" yWindow="0" windowWidth="28800" windowHeight="11625" xr2:uid="{74148F86-9B40-473E-88F5-B18E13D44B94}"/>
  </bookViews>
  <sheets>
    <sheet name="PLANILHA ORÇ." sheetId="2" r:id="rId1"/>
    <sheet name="Planilha1" sheetId="1" r:id="rId2"/>
  </sheets>
  <externalReferences>
    <externalReference r:id="rId3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hidden="1">#REF!</definedName>
    <definedName name="_Filll" hidden="1">#REF!</definedName>
    <definedName name="_xlnm._FilterDatabase" localSheetId="0" hidden="1">'PLANILHA ORÇ.'!$E$24:$O$312</definedName>
    <definedName name="_JAN01">#REF!</definedName>
    <definedName name="_jan2009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hidden="1">#REF!</definedName>
    <definedName name="_TABELAPRU">#REF!</definedName>
    <definedName name="_Table2_In1" hidden="1">#REF!</definedName>
    <definedName name="_Table2_In2" hidden="1">#REF!</definedName>
    <definedName name="_Table2_Out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'PLANILHA ORÇ.'!$E$2:$O$261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#REF!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 localSheetId="0">'PLANILHA ORÇ.'!$2:$24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hidden="1">{#N/A,#N/A,FALSE,"22189";#N/A,#N/A,FALSE,"22188";#N/A,#N/A,FALSE,"22187";#N/A,#N/A,FALSE,"02184";#N/A,#N/A,FALSE,"02179";#N/A,#N/A,FALSE,"Resumo"}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30._.Per._.Cent." hidden="1">{#N/A,"30% Success",TRUE,"Sales Forecast";#N/A,#N/A,TRUE,"Sheet2"}</definedName>
    <definedName name="wrn.70._.Per._.Cent._.Success." hidden="1">{#N/A,"70% Success",FALSE,"Sales Forecast";#N/A,#N/A,FALSE,"Sheet2"}</definedName>
    <definedName name="wrn.MergerModel." hidden="1">{"Deal",#N/A,FALSE,"Deal";"acquiror",#N/A,FALSE,"Acquiror";"Target",#N/A,FALSE,"Target"}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hidden="1">{#N/A,#N/A,TRUE,"Plan1"}</definedName>
    <definedName name="wrn.RelGerencial." hidden="1">{#N/A,#N/A,FALSE,"Gráficos";#N/A,#N/A,FALSE,"ResumoR$";#N/A,#N/A,FALSE,"ResumoUS$";#N/A,#N/A,FALSE,"Gráf2002";#N/A,#N/A,FALSE,"2002R$"}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hidden="1">#REF!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312" i="2" l="1"/>
  <c r="E312" i="2"/>
  <c r="G312" i="2" s="1"/>
  <c r="V311" i="2"/>
  <c r="E311" i="2"/>
  <c r="V310" i="2"/>
  <c r="E310" i="2"/>
  <c r="N310" i="2" s="1"/>
  <c r="V309" i="2"/>
  <c r="E309" i="2"/>
  <c r="V308" i="2"/>
  <c r="E308" i="2"/>
  <c r="N308" i="2" s="1"/>
  <c r="V307" i="2"/>
  <c r="E307" i="2"/>
  <c r="V306" i="2"/>
  <c r="E306" i="2"/>
  <c r="J306" i="2" s="1"/>
  <c r="V305" i="2"/>
  <c r="E305" i="2"/>
  <c r="V304" i="2"/>
  <c r="E304" i="2"/>
  <c r="M304" i="2" s="1"/>
  <c r="V303" i="2"/>
  <c r="I303" i="2"/>
  <c r="E303" i="2"/>
  <c r="F303" i="2" s="1"/>
  <c r="V302" i="2"/>
  <c r="E302" i="2"/>
  <c r="G302" i="2" s="1"/>
  <c r="V301" i="2"/>
  <c r="E301" i="2"/>
  <c r="H301" i="2" s="1"/>
  <c r="V300" i="2"/>
  <c r="E300" i="2"/>
  <c r="V299" i="2"/>
  <c r="E299" i="2"/>
  <c r="O299" i="2" s="1"/>
  <c r="V298" i="2"/>
  <c r="E298" i="2"/>
  <c r="G298" i="2" s="1"/>
  <c r="V297" i="2"/>
  <c r="E297" i="2"/>
  <c r="H297" i="2" s="1"/>
  <c r="V296" i="2"/>
  <c r="E296" i="2"/>
  <c r="H296" i="2" s="1"/>
  <c r="V295" i="2"/>
  <c r="E295" i="2"/>
  <c r="H295" i="2" s="1"/>
  <c r="V294" i="2"/>
  <c r="E294" i="2"/>
  <c r="M294" i="2" s="1"/>
  <c r="V293" i="2"/>
  <c r="E293" i="2"/>
  <c r="V292" i="2"/>
  <c r="E292" i="2"/>
  <c r="H292" i="2" s="1"/>
  <c r="V291" i="2"/>
  <c r="E291" i="2"/>
  <c r="I291" i="2" s="1"/>
  <c r="V290" i="2"/>
  <c r="E290" i="2"/>
  <c r="N290" i="2" s="1"/>
  <c r="V289" i="2"/>
  <c r="E289" i="2"/>
  <c r="V288" i="2"/>
  <c r="E288" i="2"/>
  <c r="J288" i="2" s="1"/>
  <c r="V287" i="2"/>
  <c r="E287" i="2"/>
  <c r="V286" i="2"/>
  <c r="E286" i="2"/>
  <c r="H286" i="2" s="1"/>
  <c r="V285" i="2"/>
  <c r="E285" i="2"/>
  <c r="L285" i="2" s="1"/>
  <c r="V284" i="2"/>
  <c r="E284" i="2"/>
  <c r="M284" i="2" s="1"/>
  <c r="V283" i="2"/>
  <c r="E283" i="2"/>
  <c r="V282" i="2"/>
  <c r="E282" i="2"/>
  <c r="I282" i="2" s="1"/>
  <c r="V281" i="2"/>
  <c r="E281" i="2"/>
  <c r="H281" i="2" s="1"/>
  <c r="V280" i="2"/>
  <c r="E280" i="2"/>
  <c r="V279" i="2"/>
  <c r="E279" i="2"/>
  <c r="N279" i="2" s="1"/>
  <c r="V278" i="2"/>
  <c r="E278" i="2"/>
  <c r="J278" i="2" s="1"/>
  <c r="V277" i="2"/>
  <c r="E277" i="2"/>
  <c r="K277" i="2" s="1"/>
  <c r="V276" i="2"/>
  <c r="E276" i="2"/>
  <c r="H276" i="2" s="1"/>
  <c r="V275" i="2"/>
  <c r="E275" i="2"/>
  <c r="N275" i="2" s="1"/>
  <c r="V274" i="2"/>
  <c r="E274" i="2"/>
  <c r="N274" i="2" s="1"/>
  <c r="V273" i="2"/>
  <c r="E273" i="2"/>
  <c r="O273" i="2" s="1"/>
  <c r="V272" i="2"/>
  <c r="E272" i="2"/>
  <c r="K272" i="2" s="1"/>
  <c r="V271" i="2"/>
  <c r="E271" i="2"/>
  <c r="J271" i="2" s="1"/>
  <c r="V270" i="2"/>
  <c r="E270" i="2"/>
  <c r="N270" i="2" s="1"/>
  <c r="V269" i="2"/>
  <c r="E269" i="2"/>
  <c r="G269" i="2" s="1"/>
  <c r="V268" i="2"/>
  <c r="E268" i="2"/>
  <c r="V267" i="2"/>
  <c r="E267" i="2"/>
  <c r="F267" i="2" s="1"/>
  <c r="V266" i="2"/>
  <c r="E266" i="2"/>
  <c r="H266" i="2" s="1"/>
  <c r="V265" i="2"/>
  <c r="E265" i="2"/>
  <c r="V264" i="2"/>
  <c r="E264" i="2"/>
  <c r="G264" i="2" s="1"/>
  <c r="V263" i="2"/>
  <c r="E263" i="2"/>
  <c r="O263" i="2" s="1"/>
  <c r="V262" i="2"/>
  <c r="E262" i="2"/>
  <c r="V261" i="2"/>
  <c r="E261" i="2"/>
  <c r="H261" i="2" s="1"/>
  <c r="V260" i="2"/>
  <c r="E260" i="2"/>
  <c r="M260" i="2" s="1"/>
  <c r="V259" i="2"/>
  <c r="E259" i="2"/>
  <c r="O259" i="2" s="1"/>
  <c r="V258" i="2"/>
  <c r="E258" i="2"/>
  <c r="H258" i="2" s="1"/>
  <c r="V257" i="2"/>
  <c r="E257" i="2"/>
  <c r="I257" i="2" s="1"/>
  <c r="V256" i="2"/>
  <c r="E256" i="2"/>
  <c r="I256" i="2" s="1"/>
  <c r="E255" i="2"/>
  <c r="K255" i="2" s="1"/>
  <c r="E254" i="2"/>
  <c r="E253" i="2"/>
  <c r="I253" i="2" s="1"/>
  <c r="E252" i="2"/>
  <c r="E251" i="2"/>
  <c r="E250" i="2"/>
  <c r="J250" i="2" s="1"/>
  <c r="E249" i="2"/>
  <c r="E248" i="2"/>
  <c r="H248" i="2" s="1"/>
  <c r="E247" i="2"/>
  <c r="E246" i="2"/>
  <c r="E245" i="2"/>
  <c r="E244" i="2"/>
  <c r="E243" i="2"/>
  <c r="E242" i="2"/>
  <c r="E241" i="2"/>
  <c r="E240" i="2"/>
  <c r="E239" i="2"/>
  <c r="E238" i="2"/>
  <c r="E237" i="2"/>
  <c r="K237" i="2" s="1"/>
  <c r="E236" i="2"/>
  <c r="E235" i="2"/>
  <c r="E234" i="2"/>
  <c r="E233" i="2"/>
  <c r="E232" i="2"/>
  <c r="E231" i="2"/>
  <c r="E230" i="2"/>
  <c r="E229" i="2"/>
  <c r="E228" i="2"/>
  <c r="E227" i="2"/>
  <c r="K227" i="2" s="1"/>
  <c r="E226" i="2"/>
  <c r="E225" i="2"/>
  <c r="I225" i="2" s="1"/>
  <c r="E224" i="2"/>
  <c r="H224" i="2" s="1"/>
  <c r="E223" i="2"/>
  <c r="E222" i="2"/>
  <c r="E221" i="2"/>
  <c r="E220" i="2"/>
  <c r="E219" i="2"/>
  <c r="E218" i="2"/>
  <c r="G218" i="2" s="1"/>
  <c r="E217" i="2"/>
  <c r="E216" i="2"/>
  <c r="E215" i="2"/>
  <c r="E214" i="2"/>
  <c r="E213" i="2"/>
  <c r="E212" i="2"/>
  <c r="E211" i="2"/>
  <c r="H211" i="2" s="1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J192" i="2" s="1"/>
  <c r="E191" i="2"/>
  <c r="E190" i="2"/>
  <c r="E189" i="2"/>
  <c r="E188" i="2"/>
  <c r="E187" i="2"/>
  <c r="K187" i="2" s="1"/>
  <c r="E186" i="2"/>
  <c r="E185" i="2"/>
  <c r="E184" i="2"/>
  <c r="E183" i="2"/>
  <c r="I183" i="2" s="1"/>
  <c r="E182" i="2"/>
  <c r="E181" i="2"/>
  <c r="E180" i="2"/>
  <c r="I180" i="2" s="1"/>
  <c r="E179" i="2"/>
  <c r="E178" i="2"/>
  <c r="E177" i="2"/>
  <c r="E176" i="2"/>
  <c r="E175" i="2"/>
  <c r="E174" i="2"/>
  <c r="E173" i="2"/>
  <c r="K173" i="2" s="1"/>
  <c r="E172" i="2"/>
  <c r="E171" i="2"/>
  <c r="E170" i="2"/>
  <c r="G170" i="2" s="1"/>
  <c r="E169" i="2"/>
  <c r="E168" i="2"/>
  <c r="E167" i="2"/>
  <c r="E166" i="2"/>
  <c r="E165" i="2"/>
  <c r="E164" i="2"/>
  <c r="H164" i="2" s="1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H149" i="2" s="1"/>
  <c r="E148" i="2"/>
  <c r="E147" i="2"/>
  <c r="E146" i="2"/>
  <c r="I146" i="2" s="1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G122" i="2" s="1"/>
  <c r="E121" i="2"/>
  <c r="E120" i="2"/>
  <c r="E119" i="2"/>
  <c r="E118" i="2"/>
  <c r="E117" i="2"/>
  <c r="G117" i="2" s="1"/>
  <c r="E116" i="2"/>
  <c r="E115" i="2"/>
  <c r="I115" i="2" s="1"/>
  <c r="E114" i="2"/>
  <c r="E113" i="2"/>
  <c r="J113" i="2" s="1"/>
  <c r="E112" i="2"/>
  <c r="H112" i="2" s="1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H92" i="2" s="1"/>
  <c r="E91" i="2"/>
  <c r="E90" i="2"/>
  <c r="E89" i="2"/>
  <c r="E88" i="2"/>
  <c r="E87" i="2"/>
  <c r="E86" i="2"/>
  <c r="E85" i="2"/>
  <c r="E84" i="2"/>
  <c r="I84" i="2" s="1"/>
  <c r="E83" i="2"/>
  <c r="E82" i="2"/>
  <c r="E81" i="2"/>
  <c r="K81" i="2" s="1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G54" i="2" s="1"/>
  <c r="E53" i="2"/>
  <c r="E52" i="2"/>
  <c r="E51" i="2"/>
  <c r="E50" i="2"/>
  <c r="H50" i="2" s="1"/>
  <c r="E49" i="2"/>
  <c r="E48" i="2"/>
  <c r="E47" i="2"/>
  <c r="E46" i="2"/>
  <c r="E45" i="2"/>
  <c r="K45" i="2" s="1"/>
  <c r="E44" i="2"/>
  <c r="E43" i="2"/>
  <c r="E42" i="2"/>
  <c r="E41" i="2"/>
  <c r="E40" i="2"/>
  <c r="E39" i="2"/>
  <c r="E38" i="2"/>
  <c r="K37" i="2"/>
  <c r="J37" i="2"/>
  <c r="I37" i="2"/>
  <c r="H37" i="2"/>
  <c r="E37" i="2"/>
  <c r="G37" i="2" s="1"/>
  <c r="E36" i="2"/>
  <c r="K35" i="2"/>
  <c r="J35" i="2"/>
  <c r="I35" i="2"/>
  <c r="H35" i="2"/>
  <c r="E35" i="2"/>
  <c r="E34" i="2"/>
  <c r="E33" i="2"/>
  <c r="M32" i="2"/>
  <c r="L32" i="2"/>
  <c r="K32" i="2"/>
  <c r="J32" i="2"/>
  <c r="I32" i="2"/>
  <c r="H32" i="2"/>
  <c r="E32" i="2"/>
  <c r="G32" i="2" s="1"/>
  <c r="E31" i="2"/>
  <c r="E30" i="2"/>
  <c r="E29" i="2"/>
  <c r="E28" i="2"/>
  <c r="E27" i="2"/>
  <c r="M26" i="2"/>
  <c r="L26" i="2"/>
  <c r="K26" i="2"/>
  <c r="J26" i="2"/>
  <c r="I26" i="2"/>
  <c r="H26" i="2"/>
  <c r="E26" i="2"/>
  <c r="G26" i="2" s="1"/>
  <c r="M25" i="2"/>
  <c r="L25" i="2"/>
  <c r="K25" i="2"/>
  <c r="J25" i="2"/>
  <c r="I25" i="2"/>
  <c r="H25" i="2"/>
  <c r="E25" i="2"/>
  <c r="G25" i="2" s="1"/>
  <c r="F18" i="2"/>
  <c r="O16" i="2"/>
  <c r="E13" i="2"/>
  <c r="K286" i="2" l="1"/>
  <c r="M270" i="2"/>
  <c r="O270" i="2"/>
  <c r="J291" i="2"/>
  <c r="K291" i="2"/>
  <c r="L291" i="2"/>
  <c r="M291" i="2"/>
  <c r="M276" i="2"/>
  <c r="J286" i="2"/>
  <c r="N278" i="2"/>
  <c r="H122" i="2"/>
  <c r="O266" i="2"/>
  <c r="N273" i="2"/>
  <c r="O278" i="2"/>
  <c r="I122" i="2"/>
  <c r="K241" i="2"/>
  <c r="F255" i="2"/>
  <c r="J122" i="2"/>
  <c r="G255" i="2"/>
  <c r="I306" i="2"/>
  <c r="H255" i="2"/>
  <c r="J261" i="2"/>
  <c r="I255" i="2"/>
  <c r="J60" i="2"/>
  <c r="L261" i="2"/>
  <c r="M301" i="2"/>
  <c r="I50" i="2"/>
  <c r="J180" i="2"/>
  <c r="K218" i="2"/>
  <c r="M261" i="2"/>
  <c r="M296" i="2"/>
  <c r="N301" i="2"/>
  <c r="K180" i="2"/>
  <c r="G232" i="2"/>
  <c r="N261" i="2"/>
  <c r="N296" i="2"/>
  <c r="O301" i="2"/>
  <c r="H115" i="2"/>
  <c r="G210" i="2"/>
  <c r="H232" i="2"/>
  <c r="O261" i="2"/>
  <c r="I276" i="2"/>
  <c r="O290" i="2"/>
  <c r="O296" i="2"/>
  <c r="K52" i="2"/>
  <c r="J115" i="2"/>
  <c r="H210" i="2"/>
  <c r="K232" i="2"/>
  <c r="J276" i="2"/>
  <c r="K115" i="2"/>
  <c r="H199" i="2"/>
  <c r="K210" i="2"/>
  <c r="K270" i="2"/>
  <c r="K276" i="2"/>
  <c r="I199" i="2"/>
  <c r="L270" i="2"/>
  <c r="L276" i="2"/>
  <c r="H241" i="2"/>
  <c r="N266" i="2"/>
  <c r="I92" i="2"/>
  <c r="I241" i="2"/>
  <c r="K122" i="2"/>
  <c r="K301" i="2"/>
  <c r="K261" i="2"/>
  <c r="L301" i="2"/>
  <c r="J218" i="2"/>
  <c r="H54" i="2"/>
  <c r="I211" i="2"/>
  <c r="G252" i="2"/>
  <c r="I258" i="2"/>
  <c r="N276" i="2"/>
  <c r="H201" i="2"/>
  <c r="J211" i="2"/>
  <c r="O276" i="2"/>
  <c r="J54" i="2"/>
  <c r="I201" i="2"/>
  <c r="K211" i="2"/>
  <c r="K258" i="2"/>
  <c r="K54" i="2"/>
  <c r="K201" i="2"/>
  <c r="G225" i="2"/>
  <c r="K252" i="2"/>
  <c r="N299" i="2"/>
  <c r="N304" i="2"/>
  <c r="F312" i="2"/>
  <c r="J92" i="2"/>
  <c r="K92" i="2"/>
  <c r="S92" i="2" s="1"/>
  <c r="I261" i="2"/>
  <c r="J301" i="2"/>
  <c r="K60" i="2"/>
  <c r="I224" i="2"/>
  <c r="I54" i="2"/>
  <c r="H252" i="2"/>
  <c r="J258" i="2"/>
  <c r="I252" i="2"/>
  <c r="M299" i="2"/>
  <c r="H45" i="2"/>
  <c r="J225" i="2"/>
  <c r="O304" i="2"/>
  <c r="F297" i="2"/>
  <c r="K132" i="2"/>
  <c r="I213" i="2"/>
  <c r="J213" i="2"/>
  <c r="K213" i="2"/>
  <c r="I192" i="2"/>
  <c r="F310" i="2"/>
  <c r="K192" i="2"/>
  <c r="G310" i="2"/>
  <c r="G248" i="2"/>
  <c r="N294" i="2"/>
  <c r="O310" i="2"/>
  <c r="F295" i="2"/>
  <c r="G56" i="2"/>
  <c r="G227" i="2"/>
  <c r="I237" i="2"/>
  <c r="G295" i="2"/>
  <c r="H311" i="2"/>
  <c r="O311" i="2"/>
  <c r="K311" i="2"/>
  <c r="I311" i="2"/>
  <c r="N311" i="2"/>
  <c r="M311" i="2"/>
  <c r="L311" i="2"/>
  <c r="J311" i="2"/>
  <c r="I132" i="2"/>
  <c r="O279" i="2"/>
  <c r="J263" i="2"/>
  <c r="H84" i="2"/>
  <c r="G259" i="2"/>
  <c r="I44" i="2"/>
  <c r="H44" i="2"/>
  <c r="G44" i="2"/>
  <c r="K44" i="2"/>
  <c r="J44" i="2"/>
  <c r="J84" i="2"/>
  <c r="M310" i="2"/>
  <c r="I271" i="2"/>
  <c r="H256" i="2"/>
  <c r="G173" i="2"/>
  <c r="K56" i="2"/>
  <c r="I173" i="2"/>
  <c r="H227" i="2"/>
  <c r="J256" i="2"/>
  <c r="K297" i="2"/>
  <c r="I297" i="2"/>
  <c r="K112" i="2"/>
  <c r="I112" i="2"/>
  <c r="J112" i="2"/>
  <c r="I66" i="2"/>
  <c r="G66" i="2"/>
  <c r="K66" i="2"/>
  <c r="J66" i="2"/>
  <c r="H66" i="2"/>
  <c r="G112" i="2"/>
  <c r="G213" i="2"/>
  <c r="N259" i="2"/>
  <c r="L288" i="2"/>
  <c r="K84" i="2"/>
  <c r="S84" i="2" s="1"/>
  <c r="M288" i="2"/>
  <c r="L310" i="2"/>
  <c r="H183" i="2"/>
  <c r="O289" i="2"/>
  <c r="G289" i="2"/>
  <c r="H237" i="2"/>
  <c r="J173" i="2"/>
  <c r="I227" i="2"/>
  <c r="K256" i="2"/>
  <c r="G297" i="2"/>
  <c r="J132" i="2"/>
  <c r="I263" i="2"/>
  <c r="H192" i="2"/>
  <c r="H213" i="2"/>
  <c r="H271" i="2"/>
  <c r="L271" i="2"/>
  <c r="O271" i="2"/>
  <c r="N271" i="2"/>
  <c r="M271" i="2"/>
  <c r="K271" i="2"/>
  <c r="K248" i="2"/>
  <c r="N295" i="2"/>
  <c r="J295" i="2"/>
  <c r="O295" i="2"/>
  <c r="M295" i="2"/>
  <c r="L295" i="2"/>
  <c r="K295" i="2"/>
  <c r="I295" i="2"/>
  <c r="H291" i="2"/>
  <c r="N291" i="2"/>
  <c r="O291" i="2"/>
  <c r="I301" i="2"/>
  <c r="H306" i="2"/>
  <c r="K306" i="2"/>
  <c r="M306" i="2"/>
  <c r="L306" i="2"/>
  <c r="O306" i="2"/>
  <c r="N306" i="2"/>
  <c r="I117" i="2"/>
  <c r="K117" i="2"/>
  <c r="J117" i="2"/>
  <c r="H221" i="2"/>
  <c r="H117" i="2"/>
  <c r="H176" i="2"/>
  <c r="G176" i="2"/>
  <c r="K176" i="2"/>
  <c r="I176" i="2"/>
  <c r="I221" i="2"/>
  <c r="J221" i="2"/>
  <c r="G253" i="2"/>
  <c r="K253" i="2"/>
  <c r="J253" i="2"/>
  <c r="M274" i="2"/>
  <c r="G132" i="2"/>
  <c r="G146" i="2"/>
  <c r="K221" i="2"/>
  <c r="H253" i="2"/>
  <c r="G279" i="2"/>
  <c r="H132" i="2"/>
  <c r="H146" i="2"/>
  <c r="M279" i="2"/>
  <c r="G192" i="2"/>
  <c r="G84" i="2"/>
  <c r="J50" i="2"/>
  <c r="K50" i="2"/>
  <c r="G277" i="2"/>
  <c r="K285" i="2"/>
  <c r="G149" i="2"/>
  <c r="G260" i="2"/>
  <c r="M269" i="2"/>
  <c r="G275" i="2"/>
  <c r="H277" i="2"/>
  <c r="G127" i="2"/>
  <c r="N269" i="2"/>
  <c r="H275" i="2"/>
  <c r="I277" i="2"/>
  <c r="H302" i="2"/>
  <c r="G58" i="2"/>
  <c r="H81" i="2"/>
  <c r="G88" i="2"/>
  <c r="H127" i="2"/>
  <c r="J149" i="2"/>
  <c r="G250" i="2"/>
  <c r="G257" i="2"/>
  <c r="O269" i="2"/>
  <c r="I275" i="2"/>
  <c r="I281" i="2"/>
  <c r="F290" i="2"/>
  <c r="F292" i="2"/>
  <c r="H58" i="2"/>
  <c r="I81" i="2"/>
  <c r="I127" i="2"/>
  <c r="K149" i="2"/>
  <c r="G199" i="2"/>
  <c r="H250" i="2"/>
  <c r="H257" i="2"/>
  <c r="J275" i="2"/>
  <c r="J281" i="2"/>
  <c r="I286" i="2"/>
  <c r="G290" i="2"/>
  <c r="G292" i="2"/>
  <c r="G81" i="2"/>
  <c r="K275" i="2"/>
  <c r="K250" i="2"/>
  <c r="K257" i="2"/>
  <c r="I266" i="2"/>
  <c r="F272" i="2"/>
  <c r="F278" i="2"/>
  <c r="L281" i="2"/>
  <c r="I290" i="2"/>
  <c r="I292" i="2"/>
  <c r="K113" i="2"/>
  <c r="I232" i="2"/>
  <c r="J241" i="2"/>
  <c r="J266" i="2"/>
  <c r="G270" i="2"/>
  <c r="G272" i="2"/>
  <c r="M275" i="2"/>
  <c r="G278" i="2"/>
  <c r="M281" i="2"/>
  <c r="L286" i="2"/>
  <c r="J290" i="2"/>
  <c r="K292" i="2"/>
  <c r="I296" i="2"/>
  <c r="I149" i="2"/>
  <c r="J81" i="2"/>
  <c r="F270" i="2"/>
  <c r="K266" i="2"/>
  <c r="H270" i="2"/>
  <c r="H272" i="2"/>
  <c r="O275" i="2"/>
  <c r="H278" i="2"/>
  <c r="N281" i="2"/>
  <c r="M286" i="2"/>
  <c r="K290" i="2"/>
  <c r="J296" i="2"/>
  <c r="J127" i="2"/>
  <c r="K281" i="2"/>
  <c r="K127" i="2"/>
  <c r="I45" i="2"/>
  <c r="H60" i="2"/>
  <c r="G92" i="2"/>
  <c r="G180" i="2"/>
  <c r="H225" i="2"/>
  <c r="J255" i="2"/>
  <c r="F258" i="2"/>
  <c r="L266" i="2"/>
  <c r="I270" i="2"/>
  <c r="I272" i="2"/>
  <c r="I278" i="2"/>
  <c r="O281" i="2"/>
  <c r="N286" i="2"/>
  <c r="L290" i="2"/>
  <c r="K296" i="2"/>
  <c r="G304" i="2"/>
  <c r="H290" i="2"/>
  <c r="L275" i="2"/>
  <c r="J45" i="2"/>
  <c r="I60" i="2"/>
  <c r="M266" i="2"/>
  <c r="J270" i="2"/>
  <c r="O286" i="2"/>
  <c r="M290" i="2"/>
  <c r="L296" i="2"/>
  <c r="N280" i="2"/>
  <c r="O280" i="2"/>
  <c r="M280" i="2"/>
  <c r="L280" i="2"/>
  <c r="K280" i="2"/>
  <c r="I280" i="2"/>
  <c r="H280" i="2"/>
  <c r="J280" i="2"/>
  <c r="G280" i="2"/>
  <c r="K80" i="2"/>
  <c r="I80" i="2"/>
  <c r="J80" i="2"/>
  <c r="H80" i="2"/>
  <c r="G80" i="2"/>
  <c r="F280" i="2"/>
  <c r="K61" i="2"/>
  <c r="J61" i="2"/>
  <c r="H61" i="2"/>
  <c r="G61" i="2"/>
  <c r="I61" i="2"/>
  <c r="I178" i="2"/>
  <c r="H178" i="2"/>
  <c r="J178" i="2"/>
  <c r="J87" i="2"/>
  <c r="K87" i="2"/>
  <c r="S87" i="2" s="1"/>
  <c r="H87" i="2"/>
  <c r="I87" i="2"/>
  <c r="N265" i="2"/>
  <c r="O265" i="2"/>
  <c r="M265" i="2"/>
  <c r="J265" i="2"/>
  <c r="I265" i="2"/>
  <c r="L265" i="2"/>
  <c r="H265" i="2"/>
  <c r="K265" i="2"/>
  <c r="G265" i="2"/>
  <c r="F265" i="2"/>
  <c r="G178" i="2"/>
  <c r="I140" i="2"/>
  <c r="H140" i="2"/>
  <c r="K166" i="2"/>
  <c r="J166" i="2"/>
  <c r="I166" i="2"/>
  <c r="H166" i="2"/>
  <c r="O298" i="2"/>
  <c r="K175" i="2"/>
  <c r="J175" i="2"/>
  <c r="I175" i="2"/>
  <c r="H175" i="2"/>
  <c r="G175" i="2"/>
  <c r="G140" i="2"/>
  <c r="G166" i="2"/>
  <c r="O267" i="2"/>
  <c r="N267" i="2"/>
  <c r="M267" i="2"/>
  <c r="L267" i="2"/>
  <c r="J267" i="2"/>
  <c r="K267" i="2"/>
  <c r="I267" i="2"/>
  <c r="H267" i="2"/>
  <c r="G267" i="2"/>
  <c r="O307" i="2"/>
  <c r="N307" i="2"/>
  <c r="M307" i="2"/>
  <c r="L307" i="2"/>
  <c r="J307" i="2"/>
  <c r="K307" i="2"/>
  <c r="I307" i="2"/>
  <c r="F307" i="2"/>
  <c r="H307" i="2"/>
  <c r="G307" i="2"/>
  <c r="K140" i="2"/>
  <c r="J187" i="2"/>
  <c r="O287" i="2"/>
  <c r="N287" i="2"/>
  <c r="M287" i="2"/>
  <c r="L287" i="2"/>
  <c r="J287" i="2"/>
  <c r="K287" i="2"/>
  <c r="I287" i="2"/>
  <c r="O293" i="2"/>
  <c r="N293" i="2"/>
  <c r="M293" i="2"/>
  <c r="L293" i="2"/>
  <c r="K293" i="2"/>
  <c r="I293" i="2"/>
  <c r="J293" i="2"/>
  <c r="H293" i="2"/>
  <c r="G293" i="2"/>
  <c r="K178" i="2"/>
  <c r="M298" i="2"/>
  <c r="L298" i="2"/>
  <c r="N298" i="2"/>
  <c r="K298" i="2"/>
  <c r="J298" i="2"/>
  <c r="I298" i="2"/>
  <c r="H298" i="2"/>
  <c r="F298" i="2"/>
  <c r="I268" i="2"/>
  <c r="H268" i="2"/>
  <c r="G268" i="2"/>
  <c r="F268" i="2"/>
  <c r="O268" i="2"/>
  <c r="N268" i="2"/>
  <c r="M268" i="2"/>
  <c r="K268" i="2"/>
  <c r="L268" i="2"/>
  <c r="F287" i="2"/>
  <c r="F293" i="2"/>
  <c r="G187" i="2"/>
  <c r="J268" i="2"/>
  <c r="G287" i="2"/>
  <c r="G85" i="2"/>
  <c r="J85" i="2"/>
  <c r="K85" i="2"/>
  <c r="S85" i="2" s="1"/>
  <c r="I85" i="2"/>
  <c r="H85" i="2"/>
  <c r="H187" i="2"/>
  <c r="L284" i="2"/>
  <c r="K284" i="2"/>
  <c r="J284" i="2"/>
  <c r="I284" i="2"/>
  <c r="H284" i="2"/>
  <c r="F284" i="2"/>
  <c r="N284" i="2"/>
  <c r="O284" i="2"/>
  <c r="H287" i="2"/>
  <c r="N300" i="2"/>
  <c r="O300" i="2"/>
  <c r="M300" i="2"/>
  <c r="K300" i="2"/>
  <c r="I300" i="2"/>
  <c r="H300" i="2"/>
  <c r="G300" i="2"/>
  <c r="F300" i="2"/>
  <c r="J300" i="2"/>
  <c r="L300" i="2"/>
  <c r="G35" i="2"/>
  <c r="G87" i="2"/>
  <c r="J140" i="2"/>
  <c r="I96" i="2"/>
  <c r="H96" i="2"/>
  <c r="G96" i="2"/>
  <c r="J96" i="2"/>
  <c r="K96" i="2"/>
  <c r="S96" i="2" s="1"/>
  <c r="K146" i="2"/>
  <c r="J146" i="2"/>
  <c r="I187" i="2"/>
  <c r="N260" i="2"/>
  <c r="O260" i="2"/>
  <c r="L260" i="2"/>
  <c r="K260" i="2"/>
  <c r="J260" i="2"/>
  <c r="I260" i="2"/>
  <c r="H260" i="2"/>
  <c r="F260" i="2"/>
  <c r="L264" i="2"/>
  <c r="K264" i="2"/>
  <c r="J264" i="2"/>
  <c r="I264" i="2"/>
  <c r="H264" i="2"/>
  <c r="F264" i="2"/>
  <c r="O264" i="2"/>
  <c r="N264" i="2"/>
  <c r="M264" i="2"/>
  <c r="G284" i="2"/>
  <c r="K58" i="2"/>
  <c r="I58" i="2"/>
  <c r="J58" i="2"/>
  <c r="G144" i="2"/>
  <c r="J176" i="2"/>
  <c r="N285" i="2"/>
  <c r="O285" i="2"/>
  <c r="M285" i="2"/>
  <c r="J285" i="2"/>
  <c r="I285" i="2"/>
  <c r="H285" i="2"/>
  <c r="G285" i="2"/>
  <c r="F285" i="2"/>
  <c r="I67" i="2"/>
  <c r="G67" i="2"/>
  <c r="H88" i="2"/>
  <c r="I144" i="2"/>
  <c r="M308" i="2"/>
  <c r="I52" i="2"/>
  <c r="G52" i="2"/>
  <c r="H67" i="2"/>
  <c r="I88" i="2"/>
  <c r="J144" i="2"/>
  <c r="G164" i="2"/>
  <c r="I170" i="2"/>
  <c r="H170" i="2"/>
  <c r="N305" i="2"/>
  <c r="O305" i="2"/>
  <c r="M305" i="2"/>
  <c r="J305" i="2"/>
  <c r="I305" i="2"/>
  <c r="K305" i="2"/>
  <c r="H305" i="2"/>
  <c r="G305" i="2"/>
  <c r="J88" i="2"/>
  <c r="K144" i="2"/>
  <c r="J183" i="2"/>
  <c r="K183" i="2"/>
  <c r="O262" i="2"/>
  <c r="N262" i="2"/>
  <c r="M262" i="2"/>
  <c r="L262" i="2"/>
  <c r="J262" i="2"/>
  <c r="K262" i="2"/>
  <c r="I262" i="2"/>
  <c r="G262" i="2"/>
  <c r="F305" i="2"/>
  <c r="J164" i="2"/>
  <c r="K164" i="2"/>
  <c r="I164" i="2"/>
  <c r="J170" i="2"/>
  <c r="H180" i="2"/>
  <c r="F262" i="2"/>
  <c r="L305" i="2"/>
  <c r="H144" i="2"/>
  <c r="K229" i="2"/>
  <c r="J229" i="2"/>
  <c r="I229" i="2"/>
  <c r="H229" i="2"/>
  <c r="G229" i="2"/>
  <c r="I308" i="2"/>
  <c r="H308" i="2"/>
  <c r="G308" i="2"/>
  <c r="F308" i="2"/>
  <c r="O308" i="2"/>
  <c r="L308" i="2"/>
  <c r="J308" i="2"/>
  <c r="K308" i="2"/>
  <c r="H56" i="2"/>
  <c r="J67" i="2"/>
  <c r="H52" i="2"/>
  <c r="I56" i="2"/>
  <c r="K67" i="2"/>
  <c r="K88" i="2"/>
  <c r="S88" i="2" s="1"/>
  <c r="J52" i="2"/>
  <c r="J56" i="2"/>
  <c r="I113" i="2"/>
  <c r="H113" i="2"/>
  <c r="G113" i="2"/>
  <c r="K170" i="2"/>
  <c r="G183" i="2"/>
  <c r="K225" i="2"/>
  <c r="H262" i="2"/>
  <c r="L273" i="2"/>
  <c r="K273" i="2"/>
  <c r="J273" i="2"/>
  <c r="I273" i="2"/>
  <c r="H273" i="2"/>
  <c r="F273" i="2"/>
  <c r="G273" i="2"/>
  <c r="O302" i="2"/>
  <c r="N302" i="2"/>
  <c r="M302" i="2"/>
  <c r="L302" i="2"/>
  <c r="J302" i="2"/>
  <c r="I288" i="2"/>
  <c r="H288" i="2"/>
  <c r="G288" i="2"/>
  <c r="F288" i="2"/>
  <c r="N288" i="2"/>
  <c r="G45" i="2"/>
  <c r="G50" i="2"/>
  <c r="G60" i="2"/>
  <c r="M273" i="2"/>
  <c r="K288" i="2"/>
  <c r="F302" i="2"/>
  <c r="O282" i="2"/>
  <c r="N282" i="2"/>
  <c r="M282" i="2"/>
  <c r="L282" i="2"/>
  <c r="J282" i="2"/>
  <c r="K282" i="2"/>
  <c r="O288" i="2"/>
  <c r="I302" i="2"/>
  <c r="G241" i="2"/>
  <c r="F282" i="2"/>
  <c r="K302" i="2"/>
  <c r="G282" i="2"/>
  <c r="L309" i="2"/>
  <c r="K309" i="2"/>
  <c r="J309" i="2"/>
  <c r="I309" i="2"/>
  <c r="H309" i="2"/>
  <c r="F309" i="2"/>
  <c r="O309" i="2"/>
  <c r="N309" i="2"/>
  <c r="M309" i="2"/>
  <c r="G309" i="2"/>
  <c r="G115" i="2"/>
  <c r="H173" i="2"/>
  <c r="H282" i="2"/>
  <c r="J210" i="2"/>
  <c r="I210" i="2"/>
  <c r="I218" i="2"/>
  <c r="H218" i="2"/>
  <c r="G221" i="2"/>
  <c r="M278" i="2"/>
  <c r="L278" i="2"/>
  <c r="N303" i="2"/>
  <c r="M303" i="2"/>
  <c r="L303" i="2"/>
  <c r="K303" i="2"/>
  <c r="H303" i="2"/>
  <c r="G303" i="2"/>
  <c r="N283" i="2"/>
  <c r="M283" i="2"/>
  <c r="L283" i="2"/>
  <c r="K283" i="2"/>
  <c r="H283" i="2"/>
  <c r="G283" i="2"/>
  <c r="G201" i="2"/>
  <c r="F283" i="2"/>
  <c r="L289" i="2"/>
  <c r="K289" i="2"/>
  <c r="J289" i="2"/>
  <c r="I289" i="2"/>
  <c r="H289" i="2"/>
  <c r="F289" i="2"/>
  <c r="J303" i="2"/>
  <c r="J237" i="2"/>
  <c r="I283" i="2"/>
  <c r="O303" i="2"/>
  <c r="N263" i="2"/>
  <c r="M263" i="2"/>
  <c r="L263" i="2"/>
  <c r="K263" i="2"/>
  <c r="H263" i="2"/>
  <c r="G263" i="2"/>
  <c r="J283" i="2"/>
  <c r="M289" i="2"/>
  <c r="K199" i="2"/>
  <c r="J199" i="2"/>
  <c r="J201" i="2"/>
  <c r="J227" i="2"/>
  <c r="G237" i="2"/>
  <c r="G258" i="2"/>
  <c r="F263" i="2"/>
  <c r="L269" i="2"/>
  <c r="K269" i="2"/>
  <c r="J269" i="2"/>
  <c r="I269" i="2"/>
  <c r="H269" i="2"/>
  <c r="F269" i="2"/>
  <c r="K278" i="2"/>
  <c r="O283" i="2"/>
  <c r="N289" i="2"/>
  <c r="L304" i="2"/>
  <c r="K304" i="2"/>
  <c r="J304" i="2"/>
  <c r="I304" i="2"/>
  <c r="H304" i="2"/>
  <c r="F304" i="2"/>
  <c r="K224" i="2"/>
  <c r="J224" i="2"/>
  <c r="L274" i="2"/>
  <c r="K274" i="2"/>
  <c r="J274" i="2"/>
  <c r="I274" i="2"/>
  <c r="H274" i="2"/>
  <c r="F274" i="2"/>
  <c r="L294" i="2"/>
  <c r="K294" i="2"/>
  <c r="J294" i="2"/>
  <c r="I294" i="2"/>
  <c r="H294" i="2"/>
  <c r="F294" i="2"/>
  <c r="G224" i="2"/>
  <c r="J232" i="2"/>
  <c r="J252" i="2"/>
  <c r="O272" i="2"/>
  <c r="N272" i="2"/>
  <c r="M272" i="2"/>
  <c r="L272" i="2"/>
  <c r="J272" i="2"/>
  <c r="G274" i="2"/>
  <c r="O292" i="2"/>
  <c r="N292" i="2"/>
  <c r="M292" i="2"/>
  <c r="L292" i="2"/>
  <c r="J292" i="2"/>
  <c r="G294" i="2"/>
  <c r="O312" i="2"/>
  <c r="N312" i="2"/>
  <c r="M312" i="2"/>
  <c r="L312" i="2"/>
  <c r="J312" i="2"/>
  <c r="I248" i="2"/>
  <c r="I250" i="2"/>
  <c r="O274" i="2"/>
  <c r="O294" i="2"/>
  <c r="H310" i="2"/>
  <c r="H312" i="2"/>
  <c r="J248" i="2"/>
  <c r="L259" i="2"/>
  <c r="K259" i="2"/>
  <c r="J259" i="2"/>
  <c r="I259" i="2"/>
  <c r="H259" i="2"/>
  <c r="F259" i="2"/>
  <c r="L279" i="2"/>
  <c r="K279" i="2"/>
  <c r="J279" i="2"/>
  <c r="I279" i="2"/>
  <c r="H279" i="2"/>
  <c r="F279" i="2"/>
  <c r="L299" i="2"/>
  <c r="K299" i="2"/>
  <c r="J299" i="2"/>
  <c r="I299" i="2"/>
  <c r="H299" i="2"/>
  <c r="F299" i="2"/>
  <c r="I310" i="2"/>
  <c r="I312" i="2"/>
  <c r="J257" i="2"/>
  <c r="O277" i="2"/>
  <c r="N277" i="2"/>
  <c r="M277" i="2"/>
  <c r="L277" i="2"/>
  <c r="J277" i="2"/>
  <c r="O297" i="2"/>
  <c r="N297" i="2"/>
  <c r="M297" i="2"/>
  <c r="L297" i="2"/>
  <c r="J297" i="2"/>
  <c r="G299" i="2"/>
  <c r="J310" i="2"/>
  <c r="K312" i="2"/>
  <c r="G211" i="2"/>
  <c r="F257" i="2"/>
  <c r="M259" i="2"/>
  <c r="F275" i="2"/>
  <c r="F277" i="2"/>
  <c r="K310" i="2"/>
  <c r="F256" i="2"/>
  <c r="F261" i="2"/>
  <c r="F266" i="2"/>
  <c r="F271" i="2"/>
  <c r="F276" i="2"/>
  <c r="F281" i="2"/>
  <c r="F286" i="2"/>
  <c r="F291" i="2"/>
  <c r="F296" i="2"/>
  <c r="F301" i="2"/>
  <c r="F306" i="2"/>
  <c r="F311" i="2"/>
  <c r="G256" i="2"/>
  <c r="G261" i="2"/>
  <c r="G266" i="2"/>
  <c r="G271" i="2"/>
  <c r="G276" i="2"/>
  <c r="G281" i="2"/>
  <c r="G286" i="2"/>
  <c r="G291" i="2"/>
  <c r="G296" i="2"/>
  <c r="G301" i="2"/>
  <c r="G306" i="2"/>
  <c r="G311" i="2"/>
  <c r="N20" i="2" l="1"/>
  <c r="R25" i="2" s="1"/>
  <c r="O20" i="2"/>
  <c r="S25" i="2" s="1"/>
  <c r="G18" i="2" l="1"/>
  <c r="O17" i="2" l="1"/>
  <c r="O21" i="2" s="1"/>
  <c r="O22" i="2" s="1"/>
  <c r="S17" i="2"/>
  <c r="R15" i="2" s="1"/>
  <c r="N17" i="2"/>
  <c r="N21" i="2" s="1"/>
  <c r="N22" i="2" s="1"/>
  <c r="R36" i="2" s="1"/>
  <c r="R22" i="2" l="1"/>
  <c r="V252" i="2" l="1"/>
  <c r="V204" i="2"/>
  <c r="V151" i="2"/>
  <c r="V91" i="2"/>
  <c r="H239" i="2"/>
  <c r="V133" i="2"/>
  <c r="G161" i="2"/>
  <c r="V192" i="2"/>
  <c r="K55" i="2"/>
  <c r="H106" i="2"/>
  <c r="V78" i="2"/>
  <c r="J38" i="2"/>
  <c r="J128" i="2"/>
  <c r="I30" i="2"/>
  <c r="V59" i="2"/>
  <c r="I34" i="2"/>
  <c r="J136" i="2"/>
  <c r="V182" i="2"/>
  <c r="J49" i="2"/>
  <c r="F54" i="2"/>
  <c r="V53" i="2"/>
  <c r="K64" i="2"/>
  <c r="H71" i="2"/>
  <c r="V30" i="2"/>
  <c r="V65" i="2"/>
  <c r="H39" i="2"/>
  <c r="K235" i="2"/>
  <c r="V106" i="2"/>
  <c r="V70" i="2"/>
  <c r="F121" i="2"/>
  <c r="G123" i="2"/>
  <c r="F106" i="2"/>
  <c r="I65" i="2"/>
  <c r="I64" i="2"/>
  <c r="F146" i="2"/>
  <c r="K159" i="2"/>
  <c r="I194" i="2"/>
  <c r="K242" i="2"/>
  <c r="G156" i="2"/>
  <c r="H168" i="2"/>
  <c r="F187" i="2"/>
  <c r="G231" i="2"/>
  <c r="G28" i="2"/>
  <c r="F161" i="2"/>
  <c r="F196" i="2"/>
  <c r="I131" i="2"/>
  <c r="V255" i="2"/>
  <c r="V200" i="2"/>
  <c r="V146" i="2"/>
  <c r="J245" i="2"/>
  <c r="I226" i="2"/>
  <c r="F132" i="2"/>
  <c r="F159" i="2"/>
  <c r="J186" i="2"/>
  <c r="V240" i="2"/>
  <c r="V80" i="2"/>
  <c r="K38" i="2"/>
  <c r="K33" i="2"/>
  <c r="J108" i="2"/>
  <c r="V64" i="2"/>
  <c r="I41" i="2"/>
  <c r="F79" i="2"/>
  <c r="V130" i="2"/>
  <c r="J179" i="2"/>
  <c r="I209" i="2"/>
  <c r="V51" i="2"/>
  <c r="K41" i="2"/>
  <c r="V57" i="2"/>
  <c r="F64" i="2"/>
  <c r="G207" i="2"/>
  <c r="F190" i="2"/>
  <c r="J121" i="2"/>
  <c r="I223" i="2"/>
  <c r="J29" i="2"/>
  <c r="H235" i="2"/>
  <c r="V98" i="2"/>
  <c r="F117" i="2"/>
  <c r="F252" i="2"/>
  <c r="V52" i="2"/>
  <c r="G64" i="2"/>
  <c r="J118" i="2"/>
  <c r="J40" i="2"/>
  <c r="H95" i="2"/>
  <c r="H208" i="2"/>
  <c r="F60" i="2"/>
  <c r="K169" i="2"/>
  <c r="H53" i="2"/>
  <c r="J214" i="2"/>
  <c r="K249" i="2"/>
  <c r="F231" i="2"/>
  <c r="F251" i="2"/>
  <c r="K238" i="2"/>
  <c r="V198" i="2"/>
  <c r="V141" i="2"/>
  <c r="V242" i="2"/>
  <c r="K215" i="2"/>
  <c r="V109" i="2"/>
  <c r="F157" i="2"/>
  <c r="F173" i="2"/>
  <c r="I233" i="2"/>
  <c r="J77" i="2"/>
  <c r="V31" i="2"/>
  <c r="K28" i="2"/>
  <c r="J103" i="2"/>
  <c r="V49" i="2"/>
  <c r="K29" i="2"/>
  <c r="F52" i="2"/>
  <c r="H128" i="2"/>
  <c r="J167" i="2"/>
  <c r="F243" i="2"/>
  <c r="V43" i="2"/>
  <c r="V241" i="2"/>
  <c r="K49" i="2"/>
  <c r="V48" i="2"/>
  <c r="V186" i="2"/>
  <c r="K151" i="2"/>
  <c r="V103" i="2"/>
  <c r="K207" i="2"/>
  <c r="V165" i="2"/>
  <c r="K191" i="2"/>
  <c r="F92" i="2"/>
  <c r="V113" i="2"/>
  <c r="J193" i="2"/>
  <c r="J142" i="2"/>
  <c r="I219" i="2"/>
  <c r="V104" i="2"/>
  <c r="I28" i="2"/>
  <c r="F131" i="2"/>
  <c r="J254" i="2"/>
  <c r="H182" i="2"/>
  <c r="G82" i="2"/>
  <c r="G220" i="2"/>
  <c r="K219" i="2"/>
  <c r="H109" i="2"/>
  <c r="V222" i="2"/>
  <c r="I193" i="2"/>
  <c r="V136" i="2"/>
  <c r="F237" i="2"/>
  <c r="V207" i="2"/>
  <c r="V92" i="2"/>
  <c r="G151" i="2"/>
  <c r="G167" i="2"/>
  <c r="F227" i="2"/>
  <c r="H72" i="2"/>
  <c r="H30" i="2"/>
  <c r="K243" i="2"/>
  <c r="I98" i="2"/>
  <c r="F44" i="2"/>
  <c r="G215" i="2"/>
  <c r="F42" i="2"/>
  <c r="G103" i="2"/>
  <c r="K161" i="2"/>
  <c r="G238" i="2"/>
  <c r="F225" i="2"/>
  <c r="G233" i="2"/>
  <c r="J41" i="2"/>
  <c r="V42" i="2"/>
  <c r="H162" i="2"/>
  <c r="V159" i="2"/>
  <c r="F71" i="2"/>
  <c r="V196" i="2"/>
  <c r="J59" i="2"/>
  <c r="K123" i="2"/>
  <c r="G63" i="2"/>
  <c r="K103" i="2"/>
  <c r="S103" i="2" s="1"/>
  <c r="J55" i="2"/>
  <c r="V254" i="2"/>
  <c r="V245" i="2"/>
  <c r="V121" i="2"/>
  <c r="V218" i="2"/>
  <c r="I215" i="2"/>
  <c r="K72" i="2"/>
  <c r="J141" i="2"/>
  <c r="G147" i="2"/>
  <c r="V183" i="2"/>
  <c r="G208" i="2"/>
  <c r="I152" i="2"/>
  <c r="K172" i="2"/>
  <c r="V69" i="2"/>
  <c r="V41" i="2"/>
  <c r="I243" i="2"/>
  <c r="V132" i="2"/>
  <c r="F93" i="2"/>
  <c r="I136" i="2"/>
  <c r="I206" i="2"/>
  <c r="G76" i="2"/>
  <c r="I205" i="2"/>
  <c r="H215" i="2"/>
  <c r="K128" i="2"/>
  <c r="G121" i="2"/>
  <c r="K46" i="2"/>
  <c r="I222" i="2"/>
  <c r="J235" i="2"/>
  <c r="V115" i="2"/>
  <c r="K59" i="2"/>
  <c r="V32" i="2"/>
  <c r="V139" i="2"/>
  <c r="I55" i="2"/>
  <c r="F122" i="2"/>
  <c r="K163" i="2"/>
  <c r="H254" i="2"/>
  <c r="G43" i="2"/>
  <c r="F209" i="2"/>
  <c r="H43" i="2"/>
  <c r="K160" i="2"/>
  <c r="F108" i="2"/>
  <c r="K101" i="2"/>
  <c r="S101" i="2" s="1"/>
  <c r="K110" i="2"/>
  <c r="S110" i="2" s="1"/>
  <c r="F51" i="2"/>
  <c r="H103" i="2"/>
  <c r="J249" i="2"/>
  <c r="J68" i="2"/>
  <c r="K109" i="2"/>
  <c r="S109" i="2" s="1"/>
  <c r="F217" i="2"/>
  <c r="J95" i="2"/>
  <c r="G129" i="2"/>
  <c r="J216" i="2"/>
  <c r="G222" i="2"/>
  <c r="H165" i="2"/>
  <c r="F94" i="2"/>
  <c r="H249" i="2"/>
  <c r="K63" i="2"/>
  <c r="J133" i="2"/>
  <c r="F224" i="2"/>
  <c r="F129" i="2"/>
  <c r="F199" i="2"/>
  <c r="J223" i="2"/>
  <c r="G246" i="2"/>
  <c r="J217" i="2"/>
  <c r="F144" i="2"/>
  <c r="F160" i="2"/>
  <c r="J203" i="2"/>
  <c r="V175" i="2"/>
  <c r="V169" i="2"/>
  <c r="F59" i="2"/>
  <c r="G106" i="2"/>
  <c r="V86" i="2"/>
  <c r="G143" i="2"/>
  <c r="H70" i="2"/>
  <c r="J90" i="2"/>
  <c r="G36" i="2"/>
  <c r="J239" i="2"/>
  <c r="F200" i="2"/>
  <c r="I126" i="2"/>
  <c r="I174" i="2"/>
  <c r="F167" i="2"/>
  <c r="K246" i="2"/>
  <c r="V239" i="2"/>
  <c r="F232" i="2"/>
  <c r="I245" i="2"/>
  <c r="H205" i="2"/>
  <c r="J27" i="2"/>
  <c r="K139" i="2"/>
  <c r="I141" i="2"/>
  <c r="K179" i="2"/>
  <c r="F205" i="2"/>
  <c r="V138" i="2"/>
  <c r="J162" i="2"/>
  <c r="H65" i="2"/>
  <c r="H216" i="2"/>
  <c r="H230" i="2"/>
  <c r="G74" i="2"/>
  <c r="V90" i="2"/>
  <c r="K125" i="2"/>
  <c r="F192" i="2"/>
  <c r="H233" i="2"/>
  <c r="I198" i="2"/>
  <c r="V211" i="2"/>
  <c r="H89" i="2"/>
  <c r="G78" i="2"/>
  <c r="V203" i="2"/>
  <c r="I196" i="2"/>
  <c r="H223" i="2"/>
  <c r="V150" i="2"/>
  <c r="H29" i="2"/>
  <c r="K30" i="2"/>
  <c r="H246" i="2"/>
  <c r="I46" i="2"/>
  <c r="K34" i="2"/>
  <c r="V79" i="2"/>
  <c r="V54" i="2"/>
  <c r="F31" i="2"/>
  <c r="J182" i="2"/>
  <c r="G109" i="2"/>
  <c r="K171" i="2"/>
  <c r="F80" i="2"/>
  <c r="J109" i="2"/>
  <c r="I135" i="2"/>
  <c r="H102" i="2"/>
  <c r="J242" i="2"/>
  <c r="I109" i="2"/>
  <c r="J204" i="2"/>
  <c r="H83" i="2"/>
  <c r="I150" i="2"/>
  <c r="K57" i="2"/>
  <c r="F101" i="2"/>
  <c r="I133" i="2"/>
  <c r="J124" i="2"/>
  <c r="H130" i="2"/>
  <c r="G65" i="2"/>
  <c r="I68" i="2"/>
  <c r="I184" i="2"/>
  <c r="J79" i="2"/>
  <c r="G83" i="2"/>
  <c r="G228" i="2"/>
  <c r="G247" i="2"/>
  <c r="F153" i="2"/>
  <c r="K217" i="2"/>
  <c r="K206" i="2"/>
  <c r="F69" i="2"/>
  <c r="H155" i="2"/>
  <c r="G119" i="2"/>
  <c r="G185" i="2"/>
  <c r="K174" i="2"/>
  <c r="I104" i="2"/>
  <c r="V214" i="2"/>
  <c r="V129" i="2"/>
  <c r="J28" i="2"/>
  <c r="F176" i="2"/>
  <c r="V39" i="2"/>
  <c r="I172" i="2"/>
  <c r="V77" i="2"/>
  <c r="V227" i="2"/>
  <c r="G154" i="2"/>
  <c r="K254" i="2"/>
  <c r="I138" i="2"/>
  <c r="F119" i="2"/>
  <c r="G236" i="2"/>
  <c r="F70" i="2"/>
  <c r="F244" i="2"/>
  <c r="F83" i="2"/>
  <c r="J238" i="2"/>
  <c r="V235" i="2"/>
  <c r="V215" i="2"/>
  <c r="V223" i="2"/>
  <c r="V193" i="2"/>
  <c r="V250" i="2"/>
  <c r="F128" i="2"/>
  <c r="J139" i="2"/>
  <c r="V164" i="2"/>
  <c r="H197" i="2"/>
  <c r="V83" i="2"/>
  <c r="V119" i="2"/>
  <c r="V58" i="2"/>
  <c r="H206" i="2"/>
  <c r="H217" i="2"/>
  <c r="G205" i="2"/>
  <c r="V85" i="2"/>
  <c r="I100" i="2"/>
  <c r="H189" i="2"/>
  <c r="J198" i="2"/>
  <c r="V188" i="2"/>
  <c r="G198" i="2"/>
  <c r="V81" i="2"/>
  <c r="K42" i="2"/>
  <c r="G134" i="2"/>
  <c r="I157" i="2"/>
  <c r="I207" i="2"/>
  <c r="K40" i="2"/>
  <c r="J190" i="2"/>
  <c r="G191" i="2"/>
  <c r="I156" i="2"/>
  <c r="J31" i="2"/>
  <c r="G168" i="2"/>
  <c r="I159" i="2"/>
  <c r="F37" i="2"/>
  <c r="G97" i="2"/>
  <c r="G214" i="2"/>
  <c r="H97" i="2"/>
  <c r="K62" i="2"/>
  <c r="H57" i="2"/>
  <c r="F87" i="2"/>
  <c r="F116" i="2"/>
  <c r="F33" i="2"/>
  <c r="F248" i="2"/>
  <c r="I97" i="2"/>
  <c r="H169" i="2"/>
  <c r="F90" i="2"/>
  <c r="G48" i="2"/>
  <c r="J177" i="2"/>
  <c r="G116" i="2"/>
  <c r="K150" i="2"/>
  <c r="G171" i="2"/>
  <c r="H214" i="2"/>
  <c r="F74" i="2"/>
  <c r="G29" i="2"/>
  <c r="I129" i="2"/>
  <c r="G135" i="2"/>
  <c r="F29" i="2"/>
  <c r="K181" i="2"/>
  <c r="F174" i="2"/>
  <c r="H222" i="2"/>
  <c r="F41" i="2"/>
  <c r="H161" i="2"/>
  <c r="V108" i="2"/>
  <c r="F115" i="2"/>
  <c r="I190" i="2"/>
  <c r="J33" i="2"/>
  <c r="G153" i="2"/>
  <c r="V47" i="2"/>
  <c r="F182" i="2"/>
  <c r="H111" i="2"/>
  <c r="V134" i="2"/>
  <c r="H64" i="2"/>
  <c r="I240" i="2"/>
  <c r="I171" i="2"/>
  <c r="H160" i="2"/>
  <c r="J94" i="2"/>
  <c r="K239" i="2"/>
  <c r="J165" i="2"/>
  <c r="I200" i="2"/>
  <c r="G159" i="2"/>
  <c r="V88" i="2"/>
  <c r="K230" i="2"/>
  <c r="V233" i="2"/>
  <c r="K186" i="2"/>
  <c r="F208" i="2"/>
  <c r="V187" i="2"/>
  <c r="V244" i="2"/>
  <c r="V116" i="2"/>
  <c r="K137" i="2"/>
  <c r="V162" i="2"/>
  <c r="V194" i="2"/>
  <c r="I38" i="2"/>
  <c r="V110" i="2"/>
  <c r="H40" i="2"/>
  <c r="G189" i="2"/>
  <c r="V155" i="2"/>
  <c r="J64" i="2"/>
  <c r="F72" i="2"/>
  <c r="K74" i="2"/>
  <c r="H179" i="2"/>
  <c r="V191" i="2"/>
  <c r="G182" i="2"/>
  <c r="J188" i="2"/>
  <c r="G71" i="2"/>
  <c r="J36" i="2"/>
  <c r="J93" i="2"/>
  <c r="H48" i="2"/>
  <c r="V180" i="2"/>
  <c r="I235" i="2"/>
  <c r="K134" i="2"/>
  <c r="F162" i="2"/>
  <c r="V61" i="2"/>
  <c r="V177" i="2"/>
  <c r="K86" i="2"/>
  <c r="S86" i="2" s="1"/>
  <c r="F82" i="2"/>
  <c r="V67" i="2"/>
  <c r="I90" i="2"/>
  <c r="J208" i="2"/>
  <c r="H148" i="2"/>
  <c r="H69" i="2"/>
  <c r="K70" i="2"/>
  <c r="F143" i="2"/>
  <c r="F204" i="2"/>
  <c r="I228" i="2"/>
  <c r="F249" i="2"/>
  <c r="K204" i="2"/>
  <c r="J98" i="2"/>
  <c r="F57" i="2"/>
  <c r="F113" i="2"/>
  <c r="K93" i="2"/>
  <c r="S93" i="2" s="1"/>
  <c r="G107" i="2"/>
  <c r="F180" i="2"/>
  <c r="I75" i="2"/>
  <c r="G251" i="2"/>
  <c r="I191" i="2"/>
  <c r="J244" i="2"/>
  <c r="J53" i="2"/>
  <c r="F193" i="2"/>
  <c r="J228" i="2"/>
  <c r="F194" i="2"/>
  <c r="J172" i="2"/>
  <c r="H118" i="2"/>
  <c r="F247" i="2"/>
  <c r="F62" i="2"/>
  <c r="V168" i="2"/>
  <c r="V230" i="2"/>
  <c r="V160" i="2"/>
  <c r="I36" i="2"/>
  <c r="V249" i="2"/>
  <c r="I182" i="2"/>
  <c r="V36" i="2"/>
  <c r="F172" i="2"/>
  <c r="V238" i="2"/>
  <c r="G49" i="2"/>
  <c r="I51" i="2"/>
  <c r="I83" i="2"/>
  <c r="G240" i="2"/>
  <c r="G94" i="2"/>
  <c r="G99" i="2"/>
  <c r="F56" i="2"/>
  <c r="H116" i="2"/>
  <c r="V216" i="2"/>
  <c r="V156" i="2"/>
  <c r="V247" i="2"/>
  <c r="V181" i="2"/>
  <c r="V102" i="2"/>
  <c r="G179" i="2"/>
  <c r="G190" i="2"/>
  <c r="H36" i="2"/>
  <c r="V117" i="2"/>
  <c r="G243" i="2"/>
  <c r="J147" i="2"/>
  <c r="G155" i="2"/>
  <c r="I39" i="2"/>
  <c r="V199" i="2"/>
  <c r="V28" i="2"/>
  <c r="K157" i="2"/>
  <c r="I94" i="2"/>
  <c r="H193" i="2"/>
  <c r="K197" i="2"/>
  <c r="I231" i="2"/>
  <c r="H159" i="2"/>
  <c r="J131" i="2"/>
  <c r="F34" i="2"/>
  <c r="G204" i="2"/>
  <c r="K131" i="2"/>
  <c r="J222" i="2"/>
  <c r="G89" i="2"/>
  <c r="H212" i="2"/>
  <c r="J129" i="2"/>
  <c r="G254" i="2"/>
  <c r="H90" i="2"/>
  <c r="I101" i="2"/>
  <c r="F195" i="2"/>
  <c r="J138" i="2"/>
  <c r="H226" i="2"/>
  <c r="F206" i="2"/>
  <c r="G194" i="2"/>
  <c r="G244" i="2"/>
  <c r="F126" i="2"/>
  <c r="F105" i="2"/>
  <c r="V157" i="2"/>
  <c r="I72" i="2"/>
  <c r="V25" i="2"/>
  <c r="V111" i="2"/>
  <c r="K68" i="2"/>
  <c r="I249" i="2"/>
  <c r="F53" i="2"/>
  <c r="I107" i="2"/>
  <c r="H244" i="2"/>
  <c r="F67" i="2"/>
  <c r="F213" i="2"/>
  <c r="V131" i="2"/>
  <c r="G245" i="2"/>
  <c r="H167" i="2"/>
  <c r="F86" i="2"/>
  <c r="V176" i="2"/>
  <c r="H251" i="2"/>
  <c r="H34" i="2"/>
  <c r="K100" i="2"/>
  <c r="S100" i="2" s="1"/>
  <c r="V234" i="2"/>
  <c r="H136" i="2"/>
  <c r="F152" i="2"/>
  <c r="I27" i="2"/>
  <c r="I77" i="2"/>
  <c r="V76" i="2"/>
  <c r="J153" i="2"/>
  <c r="F63" i="2"/>
  <c r="V170" i="2"/>
  <c r="F177" i="2"/>
  <c r="H142" i="2"/>
  <c r="F230" i="2"/>
  <c r="H42" i="2"/>
  <c r="H145" i="2"/>
  <c r="F73" i="2"/>
  <c r="F50" i="2"/>
  <c r="J119" i="2"/>
  <c r="K202" i="2"/>
  <c r="H125" i="2"/>
  <c r="G101" i="2"/>
  <c r="J47" i="2"/>
  <c r="J73" i="2"/>
  <c r="G90" i="2"/>
  <c r="I95" i="2"/>
  <c r="K220" i="2"/>
  <c r="J116" i="2"/>
  <c r="K185" i="2"/>
  <c r="J148" i="2"/>
  <c r="I62" i="2"/>
  <c r="H200" i="2"/>
  <c r="F183" i="2"/>
  <c r="J246" i="2"/>
  <c r="F163" i="2"/>
  <c r="I217" i="2"/>
  <c r="I161" i="2"/>
  <c r="H120" i="2"/>
  <c r="H27" i="2"/>
  <c r="K165" i="2"/>
  <c r="F191" i="2"/>
  <c r="H219" i="2"/>
  <c r="F95" i="2"/>
  <c r="G46" i="2"/>
  <c r="F61" i="2"/>
  <c r="J195" i="2"/>
  <c r="K236" i="2"/>
  <c r="F110" i="2"/>
  <c r="G57" i="2"/>
  <c r="V210" i="2"/>
  <c r="V126" i="2"/>
  <c r="V228" i="2"/>
  <c r="F165" i="2"/>
  <c r="K77" i="2"/>
  <c r="F139" i="2"/>
  <c r="J243" i="2"/>
  <c r="V27" i="2"/>
  <c r="G72" i="2"/>
  <c r="J206" i="2"/>
  <c r="J125" i="2"/>
  <c r="F141" i="2"/>
  <c r="I33" i="2"/>
  <c r="J134" i="2"/>
  <c r="V243" i="2"/>
  <c r="H121" i="2"/>
  <c r="V221" i="2"/>
  <c r="V40" i="2"/>
  <c r="H154" i="2"/>
  <c r="G31" i="2"/>
  <c r="F189" i="2"/>
  <c r="F219" i="2"/>
  <c r="K226" i="2"/>
  <c r="G79" i="2"/>
  <c r="I254" i="2"/>
  <c r="H228" i="2"/>
  <c r="F234" i="2"/>
  <c r="F212" i="2"/>
  <c r="G53" i="2"/>
  <c r="J57" i="2"/>
  <c r="F175" i="2"/>
  <c r="F240" i="2"/>
  <c r="F150" i="2"/>
  <c r="J110" i="2"/>
  <c r="J143" i="2"/>
  <c r="I158" i="2"/>
  <c r="I42" i="2"/>
  <c r="J158" i="2"/>
  <c r="H86" i="2"/>
  <c r="G138" i="2"/>
  <c r="V225" i="2"/>
  <c r="G137" i="2"/>
  <c r="H202" i="2"/>
  <c r="V135" i="2"/>
  <c r="J251" i="2"/>
  <c r="J151" i="2"/>
  <c r="H231" i="2"/>
  <c r="H129" i="2"/>
  <c r="I169" i="2"/>
  <c r="F77" i="2"/>
  <c r="I47" i="2"/>
  <c r="G188" i="2"/>
  <c r="H236" i="2"/>
  <c r="J169" i="2"/>
  <c r="V212" i="2"/>
  <c r="F147" i="2"/>
  <c r="V217" i="2"/>
  <c r="G108" i="2"/>
  <c r="J205" i="2"/>
  <c r="F111" i="2"/>
  <c r="H153" i="2"/>
  <c r="G100" i="2"/>
  <c r="G230" i="2"/>
  <c r="K147" i="2"/>
  <c r="J74" i="2"/>
  <c r="H76" i="2"/>
  <c r="F112" i="2"/>
  <c r="V96" i="2"/>
  <c r="K153" i="2"/>
  <c r="V44" i="2"/>
  <c r="V143" i="2"/>
  <c r="V189" i="2"/>
  <c r="K203" i="2"/>
  <c r="I40" i="2"/>
  <c r="G235" i="2"/>
  <c r="I212" i="2"/>
  <c r="I216" i="2"/>
  <c r="F68" i="2"/>
  <c r="H240" i="2"/>
  <c r="G105" i="2"/>
  <c r="G145" i="2"/>
  <c r="I74" i="2"/>
  <c r="J99" i="2"/>
  <c r="F43" i="2"/>
  <c r="F168" i="2"/>
  <c r="K138" i="2"/>
  <c r="H191" i="2"/>
  <c r="F38" i="2"/>
  <c r="J207" i="2"/>
  <c r="H126" i="2"/>
  <c r="F178" i="2"/>
  <c r="F107" i="2"/>
  <c r="K116" i="2"/>
  <c r="G163" i="2"/>
  <c r="J171" i="2"/>
  <c r="G202" i="2"/>
  <c r="I69" i="2"/>
  <c r="G157" i="2"/>
  <c r="V229" i="2"/>
  <c r="V246" i="2"/>
  <c r="H156" i="2"/>
  <c r="J78" i="2"/>
  <c r="I160" i="2"/>
  <c r="H108" i="2"/>
  <c r="H133" i="2"/>
  <c r="J209" i="2"/>
  <c r="K190" i="2"/>
  <c r="I147" i="2"/>
  <c r="J72" i="2"/>
  <c r="G152" i="2"/>
  <c r="V145" i="2"/>
  <c r="F185" i="2"/>
  <c r="I163" i="2"/>
  <c r="K89" i="2"/>
  <c r="S89" i="2" s="1"/>
  <c r="K195" i="2"/>
  <c r="K73" i="2"/>
  <c r="I247" i="2"/>
  <c r="K141" i="2"/>
  <c r="J34" i="2"/>
  <c r="J39" i="2"/>
  <c r="H196" i="2"/>
  <c r="J174" i="2"/>
  <c r="J107" i="2"/>
  <c r="F221" i="2"/>
  <c r="K156" i="2"/>
  <c r="I230" i="2"/>
  <c r="F46" i="2"/>
  <c r="V208" i="2"/>
  <c r="K162" i="2"/>
  <c r="V33" i="2"/>
  <c r="J191" i="2"/>
  <c r="G102" i="2"/>
  <c r="K69" i="2"/>
  <c r="J62" i="2"/>
  <c r="J156" i="2"/>
  <c r="I177" i="2"/>
  <c r="G148" i="2"/>
  <c r="I239" i="2"/>
  <c r="V206" i="2"/>
  <c r="V137" i="2"/>
  <c r="G203" i="2"/>
  <c r="J106" i="2"/>
  <c r="H186" i="2"/>
  <c r="F84" i="2"/>
  <c r="V144" i="2"/>
  <c r="V66" i="2"/>
  <c r="F210" i="2"/>
  <c r="V45" i="2"/>
  <c r="V172" i="2"/>
  <c r="V73" i="2"/>
  <c r="V84" i="2"/>
  <c r="J231" i="2"/>
  <c r="I121" i="2"/>
  <c r="G131" i="2"/>
  <c r="H131" i="2"/>
  <c r="V34" i="2"/>
  <c r="I71" i="2"/>
  <c r="F109" i="2"/>
  <c r="F233" i="2"/>
  <c r="I125" i="2"/>
  <c r="K48" i="2"/>
  <c r="F124" i="2"/>
  <c r="I99" i="2"/>
  <c r="K79" i="2"/>
  <c r="H68" i="2"/>
  <c r="I165" i="2"/>
  <c r="H177" i="2"/>
  <c r="G47" i="2"/>
  <c r="G125" i="2"/>
  <c r="K119" i="2"/>
  <c r="F239" i="2"/>
  <c r="I63" i="2"/>
  <c r="I70" i="2"/>
  <c r="K105" i="2"/>
  <c r="S105" i="2" s="1"/>
  <c r="F170" i="2"/>
  <c r="F202" i="2"/>
  <c r="H93" i="2"/>
  <c r="K245" i="2"/>
  <c r="J194" i="2"/>
  <c r="I134" i="2"/>
  <c r="F32" i="2"/>
  <c r="H105" i="2"/>
  <c r="I57" i="2"/>
  <c r="F96" i="2"/>
  <c r="H238" i="2"/>
  <c r="I86" i="2"/>
  <c r="J155" i="2"/>
  <c r="H33" i="2"/>
  <c r="V89" i="2"/>
  <c r="F211" i="2"/>
  <c r="H135" i="2"/>
  <c r="I111" i="2"/>
  <c r="H82" i="2"/>
  <c r="G206" i="2"/>
  <c r="I186" i="2"/>
  <c r="J137" i="2"/>
  <c r="V179" i="2"/>
  <c r="F218" i="2"/>
  <c r="H49" i="2"/>
  <c r="I120" i="2"/>
  <c r="H171" i="2"/>
  <c r="H150" i="2"/>
  <c r="K233" i="2"/>
  <c r="J97" i="2"/>
  <c r="V213" i="2"/>
  <c r="F198" i="2"/>
  <c r="G141" i="2"/>
  <c r="G114" i="2"/>
  <c r="H28" i="2"/>
  <c r="H62" i="2"/>
  <c r="K75" i="2"/>
  <c r="G118" i="2"/>
  <c r="F179" i="2"/>
  <c r="K78" i="2"/>
  <c r="V87" i="2"/>
  <c r="J30" i="2"/>
  <c r="K27" i="2"/>
  <c r="H63" i="2"/>
  <c r="F154" i="2"/>
  <c r="I244" i="2"/>
  <c r="G169" i="2"/>
  <c r="G195" i="2"/>
  <c r="K184" i="2"/>
  <c r="J43" i="2"/>
  <c r="V82" i="2"/>
  <c r="F203" i="2"/>
  <c r="V128" i="2"/>
  <c r="G193" i="2"/>
  <c r="V97" i="2"/>
  <c r="V158" i="2"/>
  <c r="V26" i="2"/>
  <c r="G142" i="2"/>
  <c r="F58" i="2"/>
  <c r="I202" i="2"/>
  <c r="V37" i="2"/>
  <c r="J76" i="2"/>
  <c r="K71" i="2"/>
  <c r="F75" i="2"/>
  <c r="H209" i="2"/>
  <c r="V95" i="2"/>
  <c r="G59" i="2"/>
  <c r="H94" i="2"/>
  <c r="K142" i="2"/>
  <c r="V60" i="2"/>
  <c r="I137" i="2"/>
  <c r="K214" i="2"/>
  <c r="F65" i="2"/>
  <c r="G42" i="2"/>
  <c r="G40" i="2"/>
  <c r="F104" i="2"/>
  <c r="G34" i="2"/>
  <c r="K107" i="2"/>
  <c r="S107" i="2" s="1"/>
  <c r="I130" i="2"/>
  <c r="G133" i="2"/>
  <c r="K148" i="2"/>
  <c r="G216" i="2"/>
  <c r="F220" i="2"/>
  <c r="I114" i="2"/>
  <c r="K145" i="2"/>
  <c r="H234" i="2"/>
  <c r="H91" i="2"/>
  <c r="G91" i="2"/>
  <c r="K114" i="2"/>
  <c r="J220" i="2"/>
  <c r="K43" i="2"/>
  <c r="H184" i="2"/>
  <c r="K222" i="2"/>
  <c r="J70" i="2"/>
  <c r="F216" i="2"/>
  <c r="H188" i="2"/>
  <c r="G209" i="2"/>
  <c r="V112" i="2"/>
  <c r="G186" i="2"/>
  <c r="V153" i="2"/>
  <c r="I93" i="2"/>
  <c r="F250" i="2"/>
  <c r="G150" i="2"/>
  <c r="F78" i="2"/>
  <c r="H138" i="2"/>
  <c r="F27" i="2"/>
  <c r="G234" i="2"/>
  <c r="J71" i="2"/>
  <c r="H172" i="2"/>
  <c r="F207" i="2"/>
  <c r="V75" i="2"/>
  <c r="I73" i="2"/>
  <c r="K231" i="2"/>
  <c r="F229" i="2"/>
  <c r="H198" i="2"/>
  <c r="V226" i="2"/>
  <c r="H190" i="2"/>
  <c r="F125" i="2"/>
  <c r="K121" i="2"/>
  <c r="H137" i="2"/>
  <c r="K53" i="2"/>
  <c r="K182" i="2"/>
  <c r="K247" i="2"/>
  <c r="J63" i="2"/>
  <c r="H204" i="2"/>
  <c r="H245" i="2"/>
  <c r="J120" i="2"/>
  <c r="I188" i="2"/>
  <c r="K130" i="2"/>
  <c r="G39" i="2"/>
  <c r="I59" i="2"/>
  <c r="H78" i="2"/>
  <c r="H51" i="2"/>
  <c r="G124" i="2"/>
  <c r="F26" i="2"/>
  <c r="F145" i="2"/>
  <c r="I246" i="2"/>
  <c r="F127" i="2"/>
  <c r="I167" i="2"/>
  <c r="G86" i="2"/>
  <c r="H141" i="2"/>
  <c r="F197" i="2"/>
  <c r="H139" i="2"/>
  <c r="V35" i="2"/>
  <c r="J189" i="2"/>
  <c r="V29" i="2"/>
  <c r="V163" i="2"/>
  <c r="K39" i="2"/>
  <c r="V63" i="2"/>
  <c r="K251" i="2"/>
  <c r="F39" i="2"/>
  <c r="F76" i="2"/>
  <c r="G239" i="2"/>
  <c r="K126" i="2"/>
  <c r="J163" i="2"/>
  <c r="G70" i="2"/>
  <c r="H74" i="2"/>
  <c r="J184" i="2"/>
  <c r="I78" i="2"/>
  <c r="I214" i="2"/>
  <c r="F140" i="2"/>
  <c r="F81" i="2"/>
  <c r="I139" i="2"/>
  <c r="G130" i="2"/>
  <c r="V201" i="2"/>
  <c r="K36" i="2"/>
  <c r="J150" i="2"/>
  <c r="I102" i="2"/>
  <c r="H114" i="2"/>
  <c r="K133" i="2"/>
  <c r="F155" i="2"/>
  <c r="J104" i="2"/>
  <c r="J233" i="2"/>
  <c r="G197" i="2"/>
  <c r="K155" i="2"/>
  <c r="I153" i="2"/>
  <c r="K98" i="2"/>
  <c r="S98" i="2" s="1"/>
  <c r="F214" i="2"/>
  <c r="H181" i="2"/>
  <c r="F55" i="2"/>
  <c r="J168" i="2"/>
  <c r="K200" i="2"/>
  <c r="F148" i="2"/>
  <c r="I179" i="2"/>
  <c r="V127" i="2"/>
  <c r="K167" i="2"/>
  <c r="J135" i="2"/>
  <c r="H77" i="2"/>
  <c r="F254" i="2"/>
  <c r="F246" i="2"/>
  <c r="G128" i="2"/>
  <c r="J105" i="2"/>
  <c r="F91" i="2"/>
  <c r="V251" i="2"/>
  <c r="V149" i="2"/>
  <c r="H41" i="2"/>
  <c r="V118" i="2"/>
  <c r="J83" i="2"/>
  <c r="H242" i="2"/>
  <c r="H151" i="2"/>
  <c r="G160" i="2"/>
  <c r="I43" i="2"/>
  <c r="V202" i="2"/>
  <c r="I238" i="2"/>
  <c r="V190" i="2"/>
  <c r="V140" i="2"/>
  <c r="V122" i="2"/>
  <c r="V94" i="2"/>
  <c r="H38" i="2"/>
  <c r="H157" i="2"/>
  <c r="J82" i="2"/>
  <c r="H104" i="2"/>
  <c r="J219" i="2"/>
  <c r="F103" i="2"/>
  <c r="F242" i="2"/>
  <c r="F89" i="2"/>
  <c r="F99" i="2"/>
  <c r="K158" i="2"/>
  <c r="K168" i="2"/>
  <c r="G62" i="2"/>
  <c r="V232" i="2"/>
  <c r="I118" i="2"/>
  <c r="G177" i="2"/>
  <c r="I220" i="2"/>
  <c r="H203" i="2"/>
  <c r="V93" i="2"/>
  <c r="I110" i="2"/>
  <c r="G41" i="2"/>
  <c r="I124" i="2"/>
  <c r="K76" i="2"/>
  <c r="V56" i="2"/>
  <c r="J230" i="2"/>
  <c r="G184" i="2"/>
  <c r="F137" i="2"/>
  <c r="F238" i="2"/>
  <c r="I76" i="2"/>
  <c r="J46" i="2"/>
  <c r="J123" i="2"/>
  <c r="J86" i="2"/>
  <c r="J69" i="2"/>
  <c r="I242" i="2"/>
  <c r="F253" i="2"/>
  <c r="H107" i="2"/>
  <c r="K188" i="2"/>
  <c r="H220" i="2"/>
  <c r="G217" i="2"/>
  <c r="H185" i="2"/>
  <c r="K94" i="2"/>
  <c r="S94" i="2" s="1"/>
  <c r="J89" i="2"/>
  <c r="K102" i="2"/>
  <c r="S102" i="2" s="1"/>
  <c r="V154" i="2"/>
  <c r="H79" i="2"/>
  <c r="K129" i="2"/>
  <c r="V152" i="2"/>
  <c r="K104" i="2"/>
  <c r="S104" i="2" s="1"/>
  <c r="F133" i="2"/>
  <c r="K97" i="2"/>
  <c r="S97" i="2" s="1"/>
  <c r="K95" i="2"/>
  <c r="S95" i="2" s="1"/>
  <c r="V74" i="2"/>
  <c r="K82" i="2"/>
  <c r="G174" i="2"/>
  <c r="V237" i="2"/>
  <c r="H147" i="2"/>
  <c r="V105" i="2"/>
  <c r="H243" i="2"/>
  <c r="V55" i="2"/>
  <c r="J126" i="2"/>
  <c r="V50" i="2"/>
  <c r="I168" i="2"/>
  <c r="H75" i="2"/>
  <c r="G77" i="2"/>
  <c r="H99" i="2"/>
  <c r="F164" i="2"/>
  <c r="V178" i="2"/>
  <c r="H123" i="2"/>
  <c r="F30" i="2"/>
  <c r="I148" i="2"/>
  <c r="G212" i="2"/>
  <c r="J130" i="2"/>
  <c r="H101" i="2"/>
  <c r="G73" i="2"/>
  <c r="G200" i="2"/>
  <c r="K136" i="2"/>
  <c r="J200" i="2"/>
  <c r="J75" i="2"/>
  <c r="F100" i="2"/>
  <c r="G165" i="2"/>
  <c r="V231" i="2"/>
  <c r="J145" i="2"/>
  <c r="V71" i="2"/>
  <c r="J100" i="2"/>
  <c r="V224" i="2"/>
  <c r="G27" i="2"/>
  <c r="J42" i="2"/>
  <c r="H55" i="2"/>
  <c r="K189" i="2"/>
  <c r="I154" i="2"/>
  <c r="F102" i="2"/>
  <c r="I204" i="2"/>
  <c r="G242" i="2"/>
  <c r="G51" i="2"/>
  <c r="F149" i="2"/>
  <c r="I116" i="2"/>
  <c r="F98" i="2"/>
  <c r="J215" i="2"/>
  <c r="I29" i="2"/>
  <c r="F88" i="2"/>
  <c r="K228" i="2"/>
  <c r="V171" i="2"/>
  <c r="V184" i="2"/>
  <c r="K99" i="2"/>
  <c r="S99" i="2" s="1"/>
  <c r="K108" i="2"/>
  <c r="S108" i="2" s="1"/>
  <c r="F66" i="2"/>
  <c r="G126" i="2"/>
  <c r="G98" i="2"/>
  <c r="F201" i="2"/>
  <c r="V166" i="2"/>
  <c r="K120" i="2"/>
  <c r="V195" i="2"/>
  <c r="F158" i="2"/>
  <c r="V124" i="2"/>
  <c r="V101" i="2"/>
  <c r="V174" i="2"/>
  <c r="I31" i="2"/>
  <c r="J154" i="2"/>
  <c r="I79" i="2"/>
  <c r="F48" i="2"/>
  <c r="G30" i="2"/>
  <c r="F171" i="2"/>
  <c r="K177" i="2"/>
  <c r="F228" i="2"/>
  <c r="F114" i="2"/>
  <c r="I151" i="2"/>
  <c r="K194" i="2"/>
  <c r="V114" i="2"/>
  <c r="F85" i="2"/>
  <c r="H143" i="2"/>
  <c r="V99" i="2"/>
  <c r="K83" i="2"/>
  <c r="K106" i="2"/>
  <c r="S106" i="2" s="1"/>
  <c r="F181" i="2"/>
  <c r="K216" i="2"/>
  <c r="V72" i="2"/>
  <c r="F188" i="2"/>
  <c r="H247" i="2"/>
  <c r="V209" i="2"/>
  <c r="J114" i="2"/>
  <c r="I143" i="2"/>
  <c r="V219" i="2"/>
  <c r="F35" i="2"/>
  <c r="J185" i="2"/>
  <c r="G139" i="2"/>
  <c r="F123" i="2"/>
  <c r="I105" i="2"/>
  <c r="H119" i="2"/>
  <c r="G33" i="2"/>
  <c r="V123" i="2"/>
  <c r="F235" i="2"/>
  <c r="G196" i="2"/>
  <c r="V205" i="2"/>
  <c r="F45" i="2"/>
  <c r="J152" i="2"/>
  <c r="G162" i="2"/>
  <c r="F118" i="2"/>
  <c r="G38" i="2"/>
  <c r="V161" i="2"/>
  <c r="K111" i="2"/>
  <c r="S111" i="2" s="1"/>
  <c r="V120" i="2"/>
  <c r="G120" i="2"/>
  <c r="V253" i="2"/>
  <c r="V147" i="2"/>
  <c r="V46" i="2"/>
  <c r="I142" i="2"/>
  <c r="G136" i="2"/>
  <c r="F186" i="2"/>
  <c r="G104" i="2"/>
  <c r="J202" i="2"/>
  <c r="J160" i="2"/>
  <c r="K208" i="2"/>
  <c r="H47" i="2"/>
  <c r="K212" i="2"/>
  <c r="H98" i="2"/>
  <c r="F25" i="2"/>
  <c r="J234" i="2"/>
  <c r="G181" i="2"/>
  <c r="K135" i="2"/>
  <c r="H134" i="2"/>
  <c r="F135" i="2"/>
  <c r="G75" i="2"/>
  <c r="K205" i="2"/>
  <c r="I89" i="2"/>
  <c r="I195" i="2"/>
  <c r="I82" i="2"/>
  <c r="V107" i="2"/>
  <c r="F138" i="2"/>
  <c r="I155" i="2"/>
  <c r="J91" i="2"/>
  <c r="F136" i="2"/>
  <c r="F245" i="2"/>
  <c r="G55" i="2"/>
  <c r="F151" i="2"/>
  <c r="F142" i="2"/>
  <c r="F215" i="2"/>
  <c r="F40" i="2"/>
  <c r="G249" i="2"/>
  <c r="I48" i="2"/>
  <c r="G158" i="2"/>
  <c r="V100" i="2"/>
  <c r="K152" i="2"/>
  <c r="I106" i="2"/>
  <c r="I108" i="2"/>
  <c r="K31" i="2"/>
  <c r="G219" i="2"/>
  <c r="K91" i="2"/>
  <c r="S91" i="2" s="1"/>
  <c r="V142" i="2"/>
  <c r="F49" i="2"/>
  <c r="F28" i="2"/>
  <c r="G95" i="2"/>
  <c r="F169" i="2"/>
  <c r="K234" i="2"/>
  <c r="K240" i="2"/>
  <c r="G226" i="2"/>
  <c r="F223" i="2"/>
  <c r="K223" i="2"/>
  <c r="V236" i="2"/>
  <c r="I197" i="2"/>
  <c r="F36" i="2"/>
  <c r="H124" i="2"/>
  <c r="J226" i="2"/>
  <c r="H163" i="2"/>
  <c r="I181" i="2"/>
  <c r="I123" i="2"/>
  <c r="F166" i="2"/>
  <c r="V62" i="2"/>
  <c r="I49" i="2"/>
  <c r="K154" i="2"/>
  <c r="I185" i="2"/>
  <c r="H152" i="2"/>
  <c r="V167" i="2"/>
  <c r="I53" i="2"/>
  <c r="F226" i="2"/>
  <c r="J65" i="2"/>
  <c r="H207" i="2"/>
  <c r="F97" i="2"/>
  <c r="F184" i="2"/>
  <c r="V173" i="2"/>
  <c r="H31" i="2"/>
  <c r="J101" i="2"/>
  <c r="V185" i="2"/>
  <c r="G223" i="2"/>
  <c r="F222" i="2"/>
  <c r="J102" i="2"/>
  <c r="G111" i="2"/>
  <c r="H110" i="2"/>
  <c r="F241" i="2"/>
  <c r="F120" i="2"/>
  <c r="F134" i="2"/>
  <c r="J212" i="2"/>
  <c r="J197" i="2"/>
  <c r="V197" i="2"/>
  <c r="K143" i="2"/>
  <c r="F236" i="2"/>
  <c r="V148" i="2"/>
  <c r="V68" i="2"/>
  <c r="I103" i="2"/>
  <c r="I189" i="2"/>
  <c r="I208" i="2"/>
  <c r="G172" i="2"/>
  <c r="K193" i="2"/>
  <c r="V248" i="2"/>
  <c r="I236" i="2"/>
  <c r="G110" i="2"/>
  <c r="I119" i="2"/>
  <c r="I145" i="2"/>
  <c r="K244" i="2"/>
  <c r="H174" i="2"/>
  <c r="I234" i="2"/>
  <c r="J181" i="2"/>
  <c r="K65" i="2"/>
  <c r="H158" i="2"/>
  <c r="I251" i="2"/>
  <c r="K47" i="2"/>
  <c r="G69" i="2"/>
  <c r="K90" i="2"/>
  <c r="S90" i="2" s="1"/>
  <c r="G93" i="2"/>
  <c r="V38" i="2"/>
  <c r="K51" i="2"/>
  <c r="I91" i="2"/>
  <c r="J111" i="2"/>
  <c r="F156" i="2"/>
  <c r="J247" i="2"/>
  <c r="K209" i="2"/>
  <c r="I203" i="2"/>
  <c r="H59" i="2"/>
  <c r="K198" i="2"/>
  <c r="K118" i="2"/>
  <c r="J196" i="2"/>
  <c r="K124" i="2"/>
  <c r="H194" i="2"/>
  <c r="G68" i="2"/>
  <c r="J48" i="2"/>
  <c r="J161" i="2"/>
  <c r="K196" i="2"/>
  <c r="H195" i="2"/>
  <c r="J236" i="2"/>
  <c r="J157" i="2"/>
  <c r="I162" i="2"/>
  <c r="J240" i="2"/>
  <c r="F130" i="2"/>
  <c r="V220" i="2"/>
  <c r="H100" i="2"/>
  <c r="H46" i="2"/>
  <c r="H73" i="2"/>
  <c r="I128" i="2"/>
  <c r="J159" i="2"/>
  <c r="J51" i="2"/>
  <c r="F47" i="2"/>
  <c r="V125" i="2"/>
  <c r="V24" i="2" l="1"/>
</calcChain>
</file>

<file path=xl/sharedStrings.xml><?xml version="1.0" encoding="utf-8"?>
<sst xmlns="http://schemas.openxmlformats.org/spreadsheetml/2006/main" count="260" uniqueCount="257">
  <si>
    <t>TIPO DE OBRA:</t>
  </si>
  <si>
    <t>REDES DE ABASTECIMENTO DA ÁGUA, COLETA DE ESGOTO E CONSTRUÇÕES CORRELATAS</t>
  </si>
  <si>
    <t>BDI ADOTADO:</t>
  </si>
  <si>
    <t>LIMITE ADM LOCAL:</t>
  </si>
  <si>
    <t>TOTAL ONERADO</t>
  </si>
  <si>
    <t>TOTAL DESONERADO</t>
  </si>
  <si>
    <t>CUSTO DIRETO DA OBRA (CD)</t>
  </si>
  <si>
    <t>CUSTO DE ADMINISTRAÇÃO LOCAL ACIMA DO LIMITE ESTABELECIDO</t>
  </si>
  <si>
    <t>BDI</t>
  </si>
  <si>
    <t>REPETIÇÃO DE ITEM. VERIFICAR NUMERAÇÃO NA MEMÓRIA DE CÁLCULO</t>
  </si>
  <si>
    <t>CUSTO GLOBAL (CG = CD + BDI )</t>
  </si>
  <si>
    <t>VERIFICAÇÃO DE ITENS REPETIDOS</t>
  </si>
  <si>
    <t>PORCENTAGEM SOBRE CUSTO DIRETO</t>
  </si>
  <si>
    <t>ITEM</t>
  </si>
  <si>
    <t>DESCRIÇÃO</t>
  </si>
  <si>
    <t>CÓDIGO ONERADO</t>
  </si>
  <si>
    <t>CÓDIGO DESONERADO</t>
  </si>
  <si>
    <t>REFERÊNCIA</t>
  </si>
  <si>
    <t>UNIDADE</t>
  </si>
  <si>
    <t>QUANTIDADE</t>
  </si>
  <si>
    <t>PREÇO UNITÁRIO ONERADO</t>
  </si>
  <si>
    <t>PREÇO UNITÁRIO DESONERADO</t>
  </si>
  <si>
    <t>ONERADO</t>
  </si>
  <si>
    <t>DESONERADO</t>
  </si>
  <si>
    <t>01</t>
  </si>
  <si>
    <t>01.01</t>
  </si>
  <si>
    <t>01.01.01</t>
  </si>
  <si>
    <t>01.01.02</t>
  </si>
  <si>
    <t>01.01.03</t>
  </si>
  <si>
    <t>01.01.04</t>
  </si>
  <si>
    <t>01.01.05</t>
  </si>
  <si>
    <t>01.02</t>
  </si>
  <si>
    <t>01.02.01</t>
  </si>
  <si>
    <t>01.02.02</t>
  </si>
  <si>
    <t>01.03</t>
  </si>
  <si>
    <t>01.03.01</t>
  </si>
  <si>
    <t>01.04</t>
  </si>
  <si>
    <t>01.04.01</t>
  </si>
  <si>
    <t>01.04.02</t>
  </si>
  <si>
    <t>01.04.03</t>
  </si>
  <si>
    <t>01.04.04</t>
  </si>
  <si>
    <t>01.04.05</t>
  </si>
  <si>
    <t>01.04.06</t>
  </si>
  <si>
    <t>02</t>
  </si>
  <si>
    <t>02.01</t>
  </si>
  <si>
    <t>02.01.01</t>
  </si>
  <si>
    <t>02.01.02</t>
  </si>
  <si>
    <t>02.01.03</t>
  </si>
  <si>
    <t>02.01.04</t>
  </si>
  <si>
    <t>02.02</t>
  </si>
  <si>
    <t>02.02.01</t>
  </si>
  <si>
    <t>02.03</t>
  </si>
  <si>
    <t>02.03.01</t>
  </si>
  <si>
    <t>02.04</t>
  </si>
  <si>
    <t>02.04.01</t>
  </si>
  <si>
    <t>02.05</t>
  </si>
  <si>
    <t>02.05.01</t>
  </si>
  <si>
    <t>02.06</t>
  </si>
  <si>
    <t>02.06.01</t>
  </si>
  <si>
    <t>03</t>
  </si>
  <si>
    <t>03.01</t>
  </si>
  <si>
    <t>03.01.01</t>
  </si>
  <si>
    <t>03.01.02</t>
  </si>
  <si>
    <t>03.01.03</t>
  </si>
  <si>
    <t>03.01.04</t>
  </si>
  <si>
    <t>04</t>
  </si>
  <si>
    <t>04.01</t>
  </si>
  <si>
    <t>04.01.01</t>
  </si>
  <si>
    <t>04.01.02</t>
  </si>
  <si>
    <t>04.01.03</t>
  </si>
  <si>
    <t>04.01.04</t>
  </si>
  <si>
    <t>04.01.05</t>
  </si>
  <si>
    <t>04.01.06</t>
  </si>
  <si>
    <t>04.01.07</t>
  </si>
  <si>
    <t>04.01.08</t>
  </si>
  <si>
    <t>04.01.09</t>
  </si>
  <si>
    <t>04.01.10</t>
  </si>
  <si>
    <t>04.01.11</t>
  </si>
  <si>
    <t>04.01.12</t>
  </si>
  <si>
    <t>05</t>
  </si>
  <si>
    <t>05.01</t>
  </si>
  <si>
    <t>05.01.01</t>
  </si>
  <si>
    <t>05.01.02</t>
  </si>
  <si>
    <t>06</t>
  </si>
  <si>
    <t>06.01</t>
  </si>
  <si>
    <t>06.01.01</t>
  </si>
  <si>
    <t>07</t>
  </si>
  <si>
    <t>07.01</t>
  </si>
  <si>
    <t>07.01.01</t>
  </si>
  <si>
    <t>07.01.02</t>
  </si>
  <si>
    <t>07.01.03</t>
  </si>
  <si>
    <t>07.02</t>
  </si>
  <si>
    <t>07.02.01</t>
  </si>
  <si>
    <t>07.02.02</t>
  </si>
  <si>
    <t>07.02.03</t>
  </si>
  <si>
    <t>07.03</t>
  </si>
  <si>
    <t>07.03.01</t>
  </si>
  <si>
    <t>07.03.02</t>
  </si>
  <si>
    <t>07.03.03</t>
  </si>
  <si>
    <t>07.03.04</t>
  </si>
  <si>
    <t>07.03.05</t>
  </si>
  <si>
    <t>07.03.06</t>
  </si>
  <si>
    <t>07.03.07</t>
  </si>
  <si>
    <t>07.03.08</t>
  </si>
  <si>
    <t>07.03.09</t>
  </si>
  <si>
    <t>07.03.10</t>
  </si>
  <si>
    <t>07.03.11</t>
  </si>
  <si>
    <t>07.03.12</t>
  </si>
  <si>
    <t>07.03.13</t>
  </si>
  <si>
    <t>07.03.14</t>
  </si>
  <si>
    <t>07.03.15</t>
  </si>
  <si>
    <t>08</t>
  </si>
  <si>
    <t>08.01</t>
  </si>
  <si>
    <t>08.01.01</t>
  </si>
  <si>
    <t>08.02</t>
  </si>
  <si>
    <t>08.02.01</t>
  </si>
  <si>
    <t>08.03</t>
  </si>
  <si>
    <t>08.03.01</t>
  </si>
  <si>
    <t>08.03.02</t>
  </si>
  <si>
    <t>08.03.03</t>
  </si>
  <si>
    <t>08.03.04</t>
  </si>
  <si>
    <t>08.04</t>
  </si>
  <si>
    <t>08.04.01</t>
  </si>
  <si>
    <t>08.04.02</t>
  </si>
  <si>
    <t>08.04.03</t>
  </si>
  <si>
    <t>08.04.04</t>
  </si>
  <si>
    <t>08.05</t>
  </si>
  <si>
    <t>08.05.01</t>
  </si>
  <si>
    <t>08.05.02</t>
  </si>
  <si>
    <t>08.05.03</t>
  </si>
  <si>
    <t>08.05.04</t>
  </si>
  <si>
    <t>08.06</t>
  </si>
  <si>
    <t>08.06.01</t>
  </si>
  <si>
    <t>08.06.02</t>
  </si>
  <si>
    <t>08.06.03</t>
  </si>
  <si>
    <t>08.06.04</t>
  </si>
  <si>
    <t>08.06.05</t>
  </si>
  <si>
    <t>08.06.06</t>
  </si>
  <si>
    <t>08.06.07</t>
  </si>
  <si>
    <t>08.07</t>
  </si>
  <si>
    <t>08.07.01</t>
  </si>
  <si>
    <t>08.07.02</t>
  </si>
  <si>
    <t>08.07.03</t>
  </si>
  <si>
    <t>08.08</t>
  </si>
  <si>
    <t>08.08.01</t>
  </si>
  <si>
    <t>08.09</t>
  </si>
  <si>
    <t>08.09.01</t>
  </si>
  <si>
    <t>08.09.02</t>
  </si>
  <si>
    <t>08.10</t>
  </si>
  <si>
    <t>08.10.01</t>
  </si>
  <si>
    <t>08.10.02</t>
  </si>
  <si>
    <t>08.10.03</t>
  </si>
  <si>
    <t>08.10.04</t>
  </si>
  <si>
    <t>08.10.05</t>
  </si>
  <si>
    <t>08.10.06</t>
  </si>
  <si>
    <t>08.10.07</t>
  </si>
  <si>
    <t>08.10.08</t>
  </si>
  <si>
    <t>08.10.09</t>
  </si>
  <si>
    <t>08.10.10</t>
  </si>
  <si>
    <t>08.10.11</t>
  </si>
  <si>
    <t>08.10.12</t>
  </si>
  <si>
    <t>08.10.13</t>
  </si>
  <si>
    <t>08.10.14</t>
  </si>
  <si>
    <t>08.11</t>
  </si>
  <si>
    <t>08.11.01</t>
  </si>
  <si>
    <t>08.12</t>
  </si>
  <si>
    <t>08.12.01</t>
  </si>
  <si>
    <t>08.12.02</t>
  </si>
  <si>
    <t>08.12.03</t>
  </si>
  <si>
    <t>08.13</t>
  </si>
  <si>
    <t>08.13.01</t>
  </si>
  <si>
    <t>08.13.02</t>
  </si>
  <si>
    <t>08.14</t>
  </si>
  <si>
    <t>08.14.01</t>
  </si>
  <si>
    <t>09</t>
  </si>
  <si>
    <t>09.01</t>
  </si>
  <si>
    <t>09.01.01</t>
  </si>
  <si>
    <t>09.02</t>
  </si>
  <si>
    <t>09.02.01</t>
  </si>
  <si>
    <t>09.03</t>
  </si>
  <si>
    <t>09.03.01</t>
  </si>
  <si>
    <t>09.03.02</t>
  </si>
  <si>
    <t>09.04</t>
  </si>
  <si>
    <t>09.04.01</t>
  </si>
  <si>
    <t>09.04.02</t>
  </si>
  <si>
    <t>09.04.03</t>
  </si>
  <si>
    <t>09.05</t>
  </si>
  <si>
    <t>09.05.01</t>
  </si>
  <si>
    <t>09.05.02</t>
  </si>
  <si>
    <t>09.05.03</t>
  </si>
  <si>
    <t>09.05.04</t>
  </si>
  <si>
    <t>09.06</t>
  </si>
  <si>
    <t>09.06.01</t>
  </si>
  <si>
    <t>09.06.02</t>
  </si>
  <si>
    <t>09.06.03</t>
  </si>
  <si>
    <t>09.06.04</t>
  </si>
  <si>
    <t>09.06.05</t>
  </si>
  <si>
    <t>09.06.06</t>
  </si>
  <si>
    <t>09.07</t>
  </si>
  <si>
    <t>09.07.01</t>
  </si>
  <si>
    <t>09.08</t>
  </si>
  <si>
    <t>09.08.01</t>
  </si>
  <si>
    <t>09.08.02</t>
  </si>
  <si>
    <t>09.08.03</t>
  </si>
  <si>
    <t>09.08.04</t>
  </si>
  <si>
    <t>09.08.05</t>
  </si>
  <si>
    <t>09.08.06</t>
  </si>
  <si>
    <t>09.08.07</t>
  </si>
  <si>
    <t>09.08.08</t>
  </si>
  <si>
    <t>10</t>
  </si>
  <si>
    <t>10.01</t>
  </si>
  <si>
    <t>10.01.01</t>
  </si>
  <si>
    <t>10.02</t>
  </si>
  <si>
    <t>10.02.01</t>
  </si>
  <si>
    <t>10.02.02</t>
  </si>
  <si>
    <t>10.02.03</t>
  </si>
  <si>
    <t>10.02.04</t>
  </si>
  <si>
    <t>10.03</t>
  </si>
  <si>
    <t>10.03.01</t>
  </si>
  <si>
    <t>10.03.02</t>
  </si>
  <si>
    <t>10.04</t>
  </si>
  <si>
    <t>10.04.01</t>
  </si>
  <si>
    <t>10.04.02</t>
  </si>
  <si>
    <t>11</t>
  </si>
  <si>
    <t>11.01</t>
  </si>
  <si>
    <t>11.01.01</t>
  </si>
  <si>
    <t>11.02</t>
  </si>
  <si>
    <t>11.02.01</t>
  </si>
  <si>
    <t>11.03</t>
  </si>
  <si>
    <t>11.03.01</t>
  </si>
  <si>
    <t>11.03.02</t>
  </si>
  <si>
    <t>11.04</t>
  </si>
  <si>
    <t>11.04.01</t>
  </si>
  <si>
    <t>11.04.02</t>
  </si>
  <si>
    <t>11.04.03</t>
  </si>
  <si>
    <t>11.04.04</t>
  </si>
  <si>
    <t>11.05</t>
  </si>
  <si>
    <t>11.05.01</t>
  </si>
  <si>
    <t>11.05.02</t>
  </si>
  <si>
    <t>11.05.03</t>
  </si>
  <si>
    <t>11.06</t>
  </si>
  <si>
    <t>11.06.01</t>
  </si>
  <si>
    <t>11.06.02</t>
  </si>
  <si>
    <t>11.06.03</t>
  </si>
  <si>
    <t>11.06.04</t>
  </si>
  <si>
    <t>11.06.05</t>
  </si>
  <si>
    <t>11.06.06</t>
  </si>
  <si>
    <t>11.07</t>
  </si>
  <si>
    <t>11.07.01</t>
  </si>
  <si>
    <t>11.08</t>
  </si>
  <si>
    <t>11.08.01</t>
  </si>
  <si>
    <t>12</t>
  </si>
  <si>
    <t>12.01</t>
  </si>
  <si>
    <t>12.01.01</t>
  </si>
  <si>
    <t>Total Geral</t>
  </si>
  <si>
    <t>ANEXO 06</t>
  </si>
  <si>
    <t>MODELO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</si>
</sst>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01853B"/>
      <name val="Calibri"/>
      <family val="2"/>
      <scheme val="minor"/>
    </font>
    <font>
      <sz val="11"/>
      <color rgb="FF02518F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1853B"/>
        <bgColor indexed="64"/>
      </patternFill>
    </fill>
    <fill>
      <patternFill patternType="solid">
        <fgColor rgb="FF02518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2518F"/>
      </left>
      <right/>
      <top style="thin">
        <color rgb="FF02518F"/>
      </top>
      <bottom style="thin">
        <color rgb="FF02518F"/>
      </bottom>
      <diagonal/>
    </border>
    <border>
      <left/>
      <right style="thin">
        <color rgb="FF02518F"/>
      </right>
      <top style="thin">
        <color rgb="FF02518F"/>
      </top>
      <bottom style="thin">
        <color rgb="FF02518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vertical="center"/>
    </xf>
    <xf numFmtId="44" fontId="0" fillId="0" borderId="0" xfId="2" applyFont="1" applyAlignment="1">
      <alignment vertical="center"/>
    </xf>
    <xf numFmtId="44" fontId="4" fillId="0" borderId="0" xfId="2" applyFont="1" applyAlignment="1">
      <alignment vertical="center"/>
    </xf>
    <xf numFmtId="4" fontId="7" fillId="2" borderId="1" xfId="4" applyNumberFormat="1" applyFont="1" applyFill="1" applyBorder="1" applyAlignment="1">
      <alignment horizontal="center" vertical="center" wrapText="1"/>
    </xf>
    <xf numFmtId="44" fontId="8" fillId="0" borderId="0" xfId="2" applyFont="1" applyFill="1" applyAlignment="1">
      <alignment horizontal="center" vertical="center"/>
    </xf>
    <xf numFmtId="44" fontId="0" fillId="0" borderId="0" xfId="0" applyNumberFormat="1" applyAlignment="1">
      <alignment vertical="center"/>
    </xf>
    <xf numFmtId="0" fontId="11" fillId="0" borderId="0" xfId="0" applyFont="1" applyAlignment="1">
      <alignment vertical="center"/>
    </xf>
    <xf numFmtId="164" fontId="12" fillId="0" borderId="0" xfId="5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2" fillId="4" borderId="0" xfId="0" applyFont="1" applyFill="1" applyAlignment="1">
      <alignment horizontal="left" vertical="center"/>
    </xf>
    <xf numFmtId="0" fontId="13" fillId="4" borderId="0" xfId="0" applyFont="1" applyFill="1" applyAlignment="1">
      <alignment horizontal="left" vertical="center"/>
    </xf>
    <xf numFmtId="0" fontId="5" fillId="4" borderId="0" xfId="0" applyFont="1" applyFill="1" applyAlignment="1">
      <alignment vertical="center"/>
    </xf>
    <xf numFmtId="0" fontId="2" fillId="4" borderId="0" xfId="0" applyFont="1" applyFill="1" applyAlignment="1">
      <alignment horizontal="right" vertical="center"/>
    </xf>
    <xf numFmtId="10" fontId="2" fillId="4" borderId="0" xfId="3" applyNumberFormat="1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10" fontId="0" fillId="0" borderId="0" xfId="3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4" fontId="2" fillId="4" borderId="0" xfId="2" applyFont="1" applyFill="1" applyAlignment="1">
      <alignment vertical="center"/>
    </xf>
    <xf numFmtId="0" fontId="16" fillId="4" borderId="0" xfId="0" applyFont="1" applyFill="1" applyAlignment="1">
      <alignment vertical="center"/>
    </xf>
    <xf numFmtId="0" fontId="18" fillId="5" borderId="0" xfId="0" applyFont="1" applyFill="1" applyAlignment="1">
      <alignment horizontal="center" vertical="center" wrapText="1"/>
    </xf>
    <xf numFmtId="0" fontId="18" fillId="5" borderId="0" xfId="1" applyNumberFormat="1" applyFont="1" applyFill="1" applyBorder="1" applyAlignment="1">
      <alignment horizontal="center" vertical="center" wrapText="1"/>
    </xf>
    <xf numFmtId="0" fontId="18" fillId="5" borderId="0" xfId="2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43" fontId="0" fillId="0" borderId="0" xfId="1" applyFont="1" applyBorder="1" applyAlignment="1">
      <alignment vertical="center"/>
    </xf>
    <xf numFmtId="44" fontId="0" fillId="0" borderId="0" xfId="2" applyFont="1" applyBorder="1" applyAlignment="1">
      <alignment vertical="center"/>
    </xf>
    <xf numFmtId="44" fontId="4" fillId="0" borderId="0" xfId="2" applyFont="1" applyBorder="1" applyAlignment="1">
      <alignment vertical="center"/>
    </xf>
    <xf numFmtId="10" fontId="0" fillId="0" borderId="0" xfId="3" applyNumberFormat="1" applyFont="1" applyAlignment="1">
      <alignment horizontal="center" vertical="center"/>
    </xf>
    <xf numFmtId="10" fontId="0" fillId="0" borderId="0" xfId="0" applyNumberFormat="1" applyAlignment="1">
      <alignment vertical="center"/>
    </xf>
    <xf numFmtId="0" fontId="0" fillId="6" borderId="0" xfId="0" applyFill="1" applyAlignment="1">
      <alignment vertical="center"/>
    </xf>
    <xf numFmtId="0" fontId="0" fillId="6" borderId="0" xfId="0" applyFill="1" applyAlignment="1">
      <alignment vertical="center" wrapText="1"/>
    </xf>
    <xf numFmtId="0" fontId="0" fillId="6" borderId="0" xfId="0" applyFill="1" applyAlignment="1">
      <alignment horizontal="center" vertical="center"/>
    </xf>
    <xf numFmtId="43" fontId="0" fillId="6" borderId="0" xfId="1" applyFont="1" applyFill="1" applyBorder="1" applyAlignment="1">
      <alignment vertical="center"/>
    </xf>
    <xf numFmtId="44" fontId="0" fillId="6" borderId="0" xfId="2" applyFont="1" applyFill="1" applyBorder="1" applyAlignment="1">
      <alignment vertical="center"/>
    </xf>
    <xf numFmtId="44" fontId="4" fillId="6" borderId="0" xfId="2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0" xfId="0" applyFont="1"/>
    <xf numFmtId="0" fontId="3" fillId="0" borderId="0" xfId="0" pivotButton="1" applyFont="1" applyAlignment="1">
      <alignment vertical="center"/>
    </xf>
    <xf numFmtId="0" fontId="17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</cellXfs>
  <cellStyles count="6">
    <cellStyle name="Moeda" xfId="2" builtinId="4"/>
    <cellStyle name="Normal" xfId="0" builtinId="0"/>
    <cellStyle name="Normal 11" xfId="4" xr:uid="{00A4DBCC-BE36-458B-AEA3-ACC928497804}"/>
    <cellStyle name="Porcentagem" xfId="3" builtinId="5"/>
    <cellStyle name="Vírgula" xfId="1" builtinId="3"/>
    <cellStyle name="Vírgula 2" xfId="5" xr:uid="{2F72BF14-86FE-45DC-914C-4931C5D383DB}"/>
  </cellStyles>
  <dxfs count="18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z val="14"/>
      </font>
    </dxf>
    <dxf>
      <alignment vertical="center"/>
    </dxf>
    <dxf>
      <alignment vertical="center"/>
    </dxf>
    <dxf>
      <font>
        <color theme="0"/>
      </font>
    </dxf>
    <dxf>
      <font>
        <b/>
        <i val="0"/>
        <strike val="0"/>
      </font>
      <fill>
        <patternFill>
          <bgColor theme="0" tint="-0.24994659260841701"/>
        </patternFill>
      </fill>
      <border>
        <left/>
        <right/>
        <top/>
        <bottom/>
        <vertical/>
        <horizontal/>
      </border>
    </dxf>
    <dxf>
      <font>
        <b/>
        <i/>
      </font>
      <fill>
        <patternFill>
          <bgColor theme="0" tint="-0.14996795556505021"/>
        </patternFill>
      </fill>
      <border>
        <left/>
        <right/>
        <top/>
        <bottom/>
      </border>
    </dxf>
    <dxf>
      <font>
        <b val="0"/>
        <i val="0"/>
      </font>
      <fill>
        <patternFill patternType="none">
          <bgColor auto="1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/>
        <horizontal/>
      </border>
    </dxf>
    <dxf>
      <font>
        <b/>
        <i val="0"/>
        <u val="none"/>
        <color theme="0"/>
      </font>
      <fill>
        <patternFill>
          <bgColor rgb="FF01853B"/>
        </patternFill>
      </fill>
      <border>
        <left/>
        <right/>
        <top/>
        <bottom/>
        <vertical/>
        <horizontal/>
      </border>
    </dxf>
    <dxf>
      <font>
        <b/>
        <i/>
        <color theme="0"/>
      </font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4130768</xdr:colOff>
      <xdr:row>1</xdr:row>
      <xdr:rowOff>94686</xdr:rowOff>
    </xdr:from>
    <xdr:to>
      <xdr:col>11</xdr:col>
      <xdr:colOff>380998</xdr:colOff>
      <xdr:row>11</xdr:row>
      <xdr:rowOff>131533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2B88AA1-2EFF-4843-97F2-F199B70AC4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502493" y="294711"/>
          <a:ext cx="5213255" cy="196089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tonsl\Desktop\Delton\GPG173_Rua%20Jo&#227;o%20Caetano%20Bairro%20Caxamb&#250;\GPG173_Planilha%20Or&#231;ament&#225;ria%20REV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DO BDI"/>
      <sheetName val="Composição do BDI - 20,46%"/>
      <sheetName val="Composição do BDI - 22,47%"/>
      <sheetName val="Composição do BDI - 26,56%"/>
      <sheetName val="Composição do BDI - 28,67%"/>
      <sheetName val="CRONOGRAMA ONERADO"/>
      <sheetName val="CRONOGRAMA DESONERADO"/>
      <sheetName val="PLANILHA ORÇ."/>
      <sheetName val="MEMÓRIA DE CÁLCULO"/>
      <sheetName val="PERGOLADO"/>
      <sheetName val="EMOP0823"/>
      <sheetName val="COMPOSIÇÕES"/>
      <sheetName val="PADRÃO - TABELAS DE CUSTOS  (3)"/>
      <sheetName val="PADRÃO - TABELAS DE CUSTOS"/>
      <sheetName val="SUBCONTRATAÇÃO"/>
      <sheetName val="PADRÃO - TABELAS DE CUSTOS (2)"/>
      <sheetName val="CURVA ABC - ONERADA"/>
      <sheetName val="CURVA ABC - DESONERADA"/>
      <sheetName val="DMT"/>
      <sheetName val="AÇO PAINEL"/>
      <sheetName val="ÍNDICE DE REAJUSTAMENTO"/>
      <sheetName val="DESONERAÇÃO DE ITENS - SICRO"/>
      <sheetName val="BDI - 3.3"/>
    </sheetNames>
    <sheetDataSet>
      <sheetData sheetId="0">
        <row r="5">
          <cell r="D5" t="str">
            <v>TIPO DE CONSTRUÇÃO</v>
          </cell>
        </row>
        <row r="6">
          <cell r="C6" t="str">
            <v>1.1</v>
          </cell>
          <cell r="D6" t="str">
            <v>EDIFÍCIOS (NOVOS E REFORMAS)</v>
          </cell>
          <cell r="F6" t="str">
            <v>Acima de 1.500.000,00</v>
          </cell>
          <cell r="G6">
            <v>0.17679201928227051</v>
          </cell>
          <cell r="H6">
            <v>0.23639319077096177</v>
          </cell>
          <cell r="M6">
            <v>3.49E-2</v>
          </cell>
        </row>
        <row r="7">
          <cell r="C7" t="str">
            <v>1.2</v>
          </cell>
          <cell r="D7" t="str">
            <v>EDIFÍCIOS (NOVOS E REFORMAS)</v>
          </cell>
          <cell r="F7" t="str">
            <v>150.000,00 a 1.500.000,00</v>
          </cell>
          <cell r="G7">
            <v>0.22325703267273722</v>
          </cell>
          <cell r="H7">
            <v>0.28521152504220626</v>
          </cell>
          <cell r="M7">
            <v>6.2300000000000001E-2</v>
          </cell>
        </row>
        <row r="8">
          <cell r="C8" t="str">
            <v>1.3</v>
          </cell>
          <cell r="D8" t="str">
            <v>EDIFÍCIOS (NOVOS E REFORMAS)</v>
          </cell>
          <cell r="F8" t="str">
            <v>Até 150.000,00</v>
          </cell>
          <cell r="G8">
            <v>0.25427522228173527</v>
          </cell>
          <cell r="H8">
            <v>0.31780069780528963</v>
          </cell>
          <cell r="M8">
            <v>8.8700000000000001E-2</v>
          </cell>
        </row>
        <row r="9">
          <cell r="C9" t="str">
            <v>2.1</v>
          </cell>
          <cell r="D9" t="str">
            <v>RODOVIAS E FERROVIAS (INCLUSIVE CONSERVAÇÃO)</v>
          </cell>
          <cell r="F9" t="str">
            <v>Acima de 1.500.000,00</v>
          </cell>
          <cell r="G9">
            <v>0.18710767273701134</v>
          </cell>
          <cell r="H9">
            <v>0.24723130275745642</v>
          </cell>
          <cell r="M9">
            <v>1.9800000000000002E-2</v>
          </cell>
        </row>
        <row r="10">
          <cell r="C10" t="str">
            <v>2.2</v>
          </cell>
          <cell r="D10" t="str">
            <v>RODOVIAS E FERROVIAS (INCLUSIVE CONSERVAÇÃO)</v>
          </cell>
          <cell r="F10" t="str">
            <v>150.000,00 a 1.500.000,00</v>
          </cell>
          <cell r="G10">
            <v>0.21444796464916949</v>
          </cell>
          <cell r="H10">
            <v>0.27595630275745608</v>
          </cell>
          <cell r="M10">
            <v>6.9900000000000004E-2</v>
          </cell>
        </row>
        <row r="11">
          <cell r="C11" t="str">
            <v>2.3</v>
          </cell>
          <cell r="D11" t="str">
            <v>RODOVIAS E FERROVIAS (INCLUSIVE CONSERVAÇÃO)</v>
          </cell>
          <cell r="F11" t="str">
            <v>Até 150.000,00</v>
          </cell>
          <cell r="G11">
            <v>0.24482927155864997</v>
          </cell>
          <cell r="H11">
            <v>0.30787633652222812</v>
          </cell>
          <cell r="M11">
            <v>0.10680000000000001</v>
          </cell>
        </row>
        <row r="12">
          <cell r="C12" t="str">
            <v>3.1</v>
          </cell>
          <cell r="D12" t="str">
            <v>REDES DE ABASTECIMENTO DA ÁGUA, COLETA DE ESGOTO E CONSTRUÇÕES CORRELATAS</v>
          </cell>
          <cell r="F12" t="str">
            <v>Acima de 1.500.000,00</v>
          </cell>
          <cell r="G12">
            <v>0.20457318425281179</v>
          </cell>
          <cell r="H12">
            <v>0.26558139279684845</v>
          </cell>
          <cell r="M12">
            <v>4.1300000000000003E-2</v>
          </cell>
        </row>
        <row r="13">
          <cell r="C13" t="str">
            <v>3.2</v>
          </cell>
          <cell r="D13" t="str">
            <v>REDES DE ABASTECIMENTO DA ÁGUA, COLETA DE ESGOTO E CONSTRUÇÕES CORRELATAS</v>
          </cell>
          <cell r="F13" t="str">
            <v>150.000,00 a 1.500.000,00</v>
          </cell>
          <cell r="G13">
            <v>0.24487498660953411</v>
          </cell>
          <cell r="H13">
            <v>0.30792436691052361</v>
          </cell>
          <cell r="M13">
            <v>7.6399999999999996E-2</v>
          </cell>
        </row>
        <row r="14">
          <cell r="C14" t="str">
            <v>3.3</v>
          </cell>
          <cell r="D14" t="str">
            <v>REDES DE ABASTECIMENTO DA ÁGUA, COLETA DE ESGOTO E CONSTRUÇÕES CORRELATAS</v>
          </cell>
          <cell r="F14" t="str">
            <v>Até 150.000,00</v>
          </cell>
          <cell r="G14">
            <v>0.2618032779860735</v>
          </cell>
          <cell r="H14">
            <v>0.32571002813730976</v>
          </cell>
          <cell r="M14">
            <v>0.1089</v>
          </cell>
        </row>
        <row r="15">
          <cell r="C15" t="str">
            <v>4.1</v>
          </cell>
          <cell r="D15" t="str">
            <v>OBRAS PORTUÁRIAS, MARÍTIMAS E FLUVIAIS</v>
          </cell>
          <cell r="F15" t="str">
            <v>Acima de 1.500.000,00</v>
          </cell>
          <cell r="G15">
            <v>0.22467165291912106</v>
          </cell>
          <cell r="H15">
            <v>0.28669779178390509</v>
          </cell>
          <cell r="M15">
            <v>6.2300000000000001E-2</v>
          </cell>
        </row>
        <row r="16">
          <cell r="C16" t="str">
            <v>4.2</v>
          </cell>
          <cell r="D16" t="str">
            <v>OBRAS PORTUÁRIAS, MARÍTIMAS E FLUVIAIS</v>
          </cell>
          <cell r="F16" t="str">
            <v>150.000,00 a 1.500.000,00</v>
          </cell>
          <cell r="G16">
            <v>0.27241006963042302</v>
          </cell>
          <cell r="H16">
            <v>0.33685402363534034</v>
          </cell>
          <cell r="M16">
            <v>7.4800000000000005E-2</v>
          </cell>
        </row>
        <row r="17">
          <cell r="C17" t="str">
            <v>4.3</v>
          </cell>
          <cell r="D17" t="str">
            <v>OBRAS PORTUÁRIAS, MARÍTIMAS E FLUVIAIS</v>
          </cell>
          <cell r="F17" t="str">
            <v>Até 150.000,00</v>
          </cell>
          <cell r="G17">
            <v>0.31034697375468645</v>
          </cell>
          <cell r="H17">
            <v>0.37671232414181177</v>
          </cell>
          <cell r="M17">
            <v>9.0899999999999995E-2</v>
          </cell>
        </row>
        <row r="18">
          <cell r="C18" t="str">
            <v>5.1</v>
          </cell>
          <cell r="D18" t="str">
            <v>SERVIÇOS COM CUSTO ADMINISTRATIVO MENORES</v>
          </cell>
          <cell r="F18" t="str">
            <v>Acima de 1.500.000,00</v>
          </cell>
          <cell r="G18">
            <v>0.12830348687734361</v>
          </cell>
          <cell r="H18">
            <v>0.1854488519977493</v>
          </cell>
          <cell r="M18">
            <v>0.05</v>
          </cell>
        </row>
        <row r="19">
          <cell r="C19" t="str">
            <v>5.2</v>
          </cell>
          <cell r="D19" t="str">
            <v>SERVIÇOS COM CUSTO ADMINISTRATIVO MENORES</v>
          </cell>
          <cell r="F19" t="str">
            <v>150.000,00 a 1.500.000,00</v>
          </cell>
          <cell r="G19">
            <v>0.16057482592394212</v>
          </cell>
          <cell r="H19">
            <v>0.21935464265616211</v>
          </cell>
          <cell r="M19">
            <v>0.05</v>
          </cell>
        </row>
        <row r="20">
          <cell r="C20" t="str">
            <v>5.3</v>
          </cell>
          <cell r="D20" t="str">
            <v>SERVIÇOS COM CUSTO ADMINISTRATIVO MENORES</v>
          </cell>
          <cell r="F20" t="str">
            <v>Até 150.000,00</v>
          </cell>
          <cell r="G20">
            <v>0.20418502410283867</v>
          </cell>
          <cell r="H20">
            <v>0.26517357343837933</v>
          </cell>
          <cell r="M20">
            <v>0.05</v>
          </cell>
        </row>
        <row r="21">
          <cell r="C21" t="str">
            <v>6.1</v>
          </cell>
          <cell r="D21" t="str">
            <v>FORNECIMENTO DE MATERIAIS E EQUIPAMENTOS</v>
          </cell>
          <cell r="F21" t="str">
            <v>Acima de 1.500.000,00</v>
          </cell>
          <cell r="G21">
            <v>9.8050822522054881E-2</v>
          </cell>
          <cell r="H21">
            <v>0.1518475421883505</v>
          </cell>
          <cell r="M21">
            <v>0.05</v>
          </cell>
        </row>
        <row r="22">
          <cell r="C22" t="str">
            <v>6.2</v>
          </cell>
          <cell r="D22" t="str">
            <v>FORNECIMENTO DE MATERIAIS E EQUIPAMENTOS</v>
          </cell>
          <cell r="F22" t="str">
            <v>150.000,00 a 1.500.000,00</v>
          </cell>
          <cell r="G22">
            <v>0.12993868188894653</v>
          </cell>
          <cell r="H22">
            <v>0.18529768100163313</v>
          </cell>
          <cell r="M22">
            <v>0.05</v>
          </cell>
        </row>
        <row r="23">
          <cell r="C23" t="str">
            <v>6.3</v>
          </cell>
          <cell r="D23" t="str">
            <v>FORNECIMENTO DE MATERIAIS E EQUIPAMENTOS</v>
          </cell>
          <cell r="F23" t="str">
            <v>Até 150.000,00</v>
          </cell>
          <cell r="G23">
            <v>0.15905614945511126</v>
          </cell>
          <cell r="H23">
            <v>0.21584169842133893</v>
          </cell>
          <cell r="M23">
            <v>0.05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W2">
            <v>2</v>
          </cell>
        </row>
        <row r="14">
          <cell r="F14" t="str">
            <v>PROJETO EXECUTIVO E OBRAS DE REQUALIFICAÇÃO URBANA E DRENAGEM NA RUA JOÃO CAETANO, Nº 255 – BAIRRO CAXAMBU – PETRÓPOLIS</v>
          </cell>
          <cell r="AA14">
            <v>16708087.1</v>
          </cell>
          <cell r="AB14">
            <v>16167094.539999997</v>
          </cell>
        </row>
        <row r="15">
          <cell r="F15" t="str">
            <v>ANEXO 05</v>
          </cell>
          <cell r="AA15">
            <v>16708087.1</v>
          </cell>
          <cell r="AB15">
            <v>16167094.540000003</v>
          </cell>
        </row>
        <row r="16">
          <cell r="F16" t="str">
            <v xml:space="preserve">MEMÓRIA DE CÁLCULO </v>
          </cell>
          <cell r="AA16">
            <v>16708087.1</v>
          </cell>
          <cell r="AB16">
            <v>16167094.539999995</v>
          </cell>
        </row>
        <row r="17">
          <cell r="F17" t="str">
            <v>OK</v>
          </cell>
          <cell r="W17" t="str">
            <v>I0 = 05/2025</v>
          </cell>
        </row>
        <row r="18">
          <cell r="F18" t="str">
            <v>ITEM</v>
          </cell>
          <cell r="G18" t="str">
            <v>REFERÊNCIA</v>
          </cell>
          <cell r="H18" t="str">
            <v>CÓDIGO ONERADO</v>
          </cell>
          <cell r="I18" t="str">
            <v>CÓDIGO DESONERADO</v>
          </cell>
          <cell r="J18" t="str">
            <v>DESCRIÇÃO</v>
          </cell>
          <cell r="V18" t="str">
            <v>UNIDADE</v>
          </cell>
          <cell r="W18" t="str">
            <v>QTD TOTAL</v>
          </cell>
          <cell r="Y18" t="str">
            <v>$ UNITÁRIO ONERADO</v>
          </cell>
          <cell r="Z18" t="str">
            <v>$ UNITÁRIO DESONERADO</v>
          </cell>
          <cell r="AA18" t="str">
            <v>TOTAL ONERADO</v>
          </cell>
          <cell r="AB18" t="str">
            <v>TOTAL DESONERADO</v>
          </cell>
        </row>
        <row r="19">
          <cell r="F19" t="str">
            <v>01</v>
          </cell>
          <cell r="G19" t="str">
            <v>SERVIÇOS TÉCNICOS E PROJETOS</v>
          </cell>
          <cell r="AA19">
            <v>579774.73</v>
          </cell>
          <cell r="AB19">
            <v>563371.36</v>
          </cell>
        </row>
        <row r="20">
          <cell r="F20" t="str">
            <v>01.01</v>
          </cell>
          <cell r="G20" t="str">
            <v>INVESTIGAÇÃO GEOLÓGICA</v>
          </cell>
          <cell r="AA20">
            <v>178350.76</v>
          </cell>
          <cell r="AB20">
            <v>165000.71</v>
          </cell>
        </row>
        <row r="21">
          <cell r="F21" t="str">
            <v>01.01.01</v>
          </cell>
          <cell r="G21" t="str">
            <v>EMOP</v>
          </cell>
          <cell r="H21" t="str">
            <v>01.003.0001-0</v>
          </cell>
          <cell r="I21" t="str">
            <v>01.003.0001-A</v>
          </cell>
          <cell r="J21" t="str">
            <v>SONDAGEM A PERCUSSAO,EM TERRENO COMUM,COM ENSAIO DE PENETRACAO,DIAMETRO 3",INCLUSIVE DESLOCAMENTO DENTRO DO CANTEIRO E INSTALACAO DA SONDA EM CADA FURO</v>
          </cell>
          <cell r="K21" t="e">
            <v>#REF!</v>
          </cell>
          <cell r="L21" t="e">
            <v>#REF!</v>
          </cell>
          <cell r="M21" t="e">
            <v>#REF!</v>
          </cell>
          <cell r="N21" t="e">
            <v>#REF!</v>
          </cell>
          <cell r="O21" t="e">
            <v>#REF!</v>
          </cell>
          <cell r="P21" t="e">
            <v>#REF!</v>
          </cell>
          <cell r="Q21" t="e">
            <v>#REF!</v>
          </cell>
          <cell r="R21" t="e">
            <v>#REF!</v>
          </cell>
          <cell r="S21" t="e">
            <v>#REF!</v>
          </cell>
          <cell r="T21" t="e">
            <v>#REF!</v>
          </cell>
          <cell r="U21" t="e">
            <v>#REF!</v>
          </cell>
          <cell r="V21" t="str">
            <v>M</v>
          </cell>
          <cell r="W21">
            <v>54</v>
          </cell>
          <cell r="Y21">
            <v>145.11000000000001</v>
          </cell>
          <cell r="Z21">
            <v>131.18</v>
          </cell>
          <cell r="AA21">
            <v>7835.94</v>
          </cell>
          <cell r="AB21">
            <v>7083.72</v>
          </cell>
        </row>
        <row r="23">
          <cell r="N23" t="str">
            <v>Quantidade</v>
          </cell>
          <cell r="P23" t="str">
            <v>Profund.</v>
          </cell>
          <cell r="R23" t="str">
            <v>%</v>
          </cell>
          <cell r="T23" t="str">
            <v>Total</v>
          </cell>
        </row>
        <row r="24">
          <cell r="G24" t="str">
            <v>Cortina atirantada</v>
          </cell>
          <cell r="N24">
            <v>3</v>
          </cell>
          <cell r="O24" t="str">
            <v>x</v>
          </cell>
          <cell r="P24">
            <v>30</v>
          </cell>
          <cell r="Q24" t="str">
            <v>x</v>
          </cell>
          <cell r="R24">
            <v>0.2</v>
          </cell>
          <cell r="S24" t="str">
            <v>=</v>
          </cell>
          <cell r="T24">
            <v>18</v>
          </cell>
        </row>
        <row r="25">
          <cell r="G25" t="str">
            <v>Escada Hidráulica</v>
          </cell>
          <cell r="N25">
            <v>3</v>
          </cell>
          <cell r="O25" t="str">
            <v>x</v>
          </cell>
          <cell r="P25">
            <v>30</v>
          </cell>
          <cell r="Q25" t="str">
            <v>x</v>
          </cell>
          <cell r="R25">
            <v>0.2</v>
          </cell>
          <cell r="S25" t="str">
            <v>=</v>
          </cell>
          <cell r="T25">
            <v>18</v>
          </cell>
        </row>
        <row r="26">
          <cell r="G26" t="str">
            <v>Barreiras Flexíveis</v>
          </cell>
          <cell r="N26">
            <v>3</v>
          </cell>
          <cell r="O26" t="str">
            <v>x</v>
          </cell>
          <cell r="P26">
            <v>30</v>
          </cell>
          <cell r="Q26" t="str">
            <v>x</v>
          </cell>
          <cell r="R26">
            <v>0.2</v>
          </cell>
          <cell r="S26" t="str">
            <v>=</v>
          </cell>
          <cell r="T26">
            <v>18</v>
          </cell>
        </row>
        <row r="27">
          <cell r="T27">
            <v>54</v>
          </cell>
        </row>
        <row r="29">
          <cell r="F29" t="str">
            <v>01.01.02</v>
          </cell>
          <cell r="G29" t="str">
            <v>EMOP</v>
          </cell>
          <cell r="H29" t="str">
            <v>01.004.0004-0</v>
          </cell>
          <cell r="I29" t="str">
            <v>01.004.0004-A</v>
          </cell>
          <cell r="J29" t="str">
            <v>SONDAGEM ROTATIVA COM COROA DE DIAMANTE,EM ALTERACAO DE ROCHA,DIAMETRO NWG(75MM),INCLUSIVE DESLOCAMENTO DENTRO DO CANTEIRO E INSTALACAO DA SONDA EM CADA FURO</v>
          </cell>
          <cell r="K29" t="e">
            <v>#REF!</v>
          </cell>
          <cell r="L29" t="e">
            <v>#REF!</v>
          </cell>
          <cell r="M29" t="e">
            <v>#REF!</v>
          </cell>
          <cell r="N29" t="e">
            <v>#REF!</v>
          </cell>
          <cell r="O29" t="e">
            <v>#REF!</v>
          </cell>
          <cell r="P29" t="e">
            <v>#REF!</v>
          </cell>
          <cell r="Q29" t="e">
            <v>#REF!</v>
          </cell>
          <cell r="R29" t="e">
            <v>#REF!</v>
          </cell>
          <cell r="S29" t="e">
            <v>#REF!</v>
          </cell>
          <cell r="T29" t="e">
            <v>#REF!</v>
          </cell>
          <cell r="U29" t="e">
            <v>#REF!</v>
          </cell>
          <cell r="V29" t="str">
            <v>M</v>
          </cell>
          <cell r="W29">
            <v>162</v>
          </cell>
          <cell r="Y29">
            <v>586.05999999999995</v>
          </cell>
          <cell r="Z29">
            <v>543.73</v>
          </cell>
          <cell r="AA29">
            <v>94941.72</v>
          </cell>
          <cell r="AB29">
            <v>88084.26</v>
          </cell>
        </row>
        <row r="31">
          <cell r="N31" t="str">
            <v>Quantidade</v>
          </cell>
          <cell r="P31" t="str">
            <v>Profund.</v>
          </cell>
          <cell r="R31" t="str">
            <v>%</v>
          </cell>
          <cell r="T31" t="str">
            <v>Total</v>
          </cell>
        </row>
        <row r="32">
          <cell r="G32" t="str">
            <v>Cortina atirantada</v>
          </cell>
          <cell r="N32">
            <v>3</v>
          </cell>
          <cell r="O32" t="str">
            <v>x</v>
          </cell>
          <cell r="P32">
            <v>30</v>
          </cell>
          <cell r="Q32" t="str">
            <v>x</v>
          </cell>
          <cell r="R32">
            <v>0.6</v>
          </cell>
          <cell r="S32" t="str">
            <v>=</v>
          </cell>
          <cell r="T32">
            <v>54</v>
          </cell>
        </row>
        <row r="33">
          <cell r="G33" t="str">
            <v>Escada Hidráulica</v>
          </cell>
          <cell r="N33">
            <v>3</v>
          </cell>
          <cell r="O33" t="str">
            <v>x</v>
          </cell>
          <cell r="P33">
            <v>30</v>
          </cell>
          <cell r="Q33" t="str">
            <v>x</v>
          </cell>
          <cell r="R33">
            <v>0.6</v>
          </cell>
          <cell r="S33" t="str">
            <v>=</v>
          </cell>
          <cell r="T33">
            <v>54</v>
          </cell>
        </row>
        <row r="34">
          <cell r="G34" t="str">
            <v>Barreiras Flexíveis</v>
          </cell>
          <cell r="N34">
            <v>3</v>
          </cell>
          <cell r="O34" t="str">
            <v>x</v>
          </cell>
          <cell r="P34">
            <v>30</v>
          </cell>
          <cell r="Q34" t="str">
            <v>x</v>
          </cell>
          <cell r="R34">
            <v>0.6</v>
          </cell>
          <cell r="S34" t="str">
            <v>=</v>
          </cell>
          <cell r="T34">
            <v>54</v>
          </cell>
        </row>
        <row r="35">
          <cell r="T35">
            <v>162</v>
          </cell>
        </row>
        <row r="37">
          <cell r="F37" t="str">
            <v>01.01.03</v>
          </cell>
          <cell r="G37" t="str">
            <v>EMOP</v>
          </cell>
          <cell r="H37" t="str">
            <v>01.004.0015-0</v>
          </cell>
          <cell r="I37" t="str">
            <v>01.004.0015-A</v>
          </cell>
          <cell r="J37" t="str">
            <v>SONDAGEM ROTATIVA COM COROA DE DIAMANTE,EM ROCHA SA,DIAMETRONWG(75MM),INCLUSIVE DESLOCAMENTO DENTRO DO CANTEIRO E INSTALACAO DA SONDA EM CADA FURO</v>
          </cell>
          <cell r="K37" t="e">
            <v>#REF!</v>
          </cell>
          <cell r="L37" t="e">
            <v>#REF!</v>
          </cell>
          <cell r="M37" t="e">
            <v>#REF!</v>
          </cell>
          <cell r="N37" t="e">
            <v>#REF!</v>
          </cell>
          <cell r="O37" t="e">
            <v>#REF!</v>
          </cell>
          <cell r="P37" t="e">
            <v>#REF!</v>
          </cell>
          <cell r="Q37" t="e">
            <v>#REF!</v>
          </cell>
          <cell r="R37" t="e">
            <v>#REF!</v>
          </cell>
          <cell r="S37" t="e">
            <v>#REF!</v>
          </cell>
          <cell r="T37" t="e">
            <v>#REF!</v>
          </cell>
          <cell r="U37" t="e">
            <v>#REF!</v>
          </cell>
          <cell r="V37" t="str">
            <v>M</v>
          </cell>
          <cell r="W37">
            <v>54</v>
          </cell>
          <cell r="Y37">
            <v>983.11</v>
          </cell>
          <cell r="Z37">
            <v>910.36</v>
          </cell>
          <cell r="AA37">
            <v>53087.94</v>
          </cell>
          <cell r="AB37">
            <v>49159.44</v>
          </cell>
        </row>
        <row r="39">
          <cell r="N39" t="str">
            <v>Quantidade</v>
          </cell>
          <cell r="P39" t="str">
            <v>Profund.</v>
          </cell>
          <cell r="R39" t="str">
            <v>%</v>
          </cell>
          <cell r="T39" t="str">
            <v>Total</v>
          </cell>
        </row>
        <row r="40">
          <cell r="G40" t="str">
            <v>Cortina atirantada</v>
          </cell>
          <cell r="N40">
            <v>3</v>
          </cell>
          <cell r="O40" t="str">
            <v>x</v>
          </cell>
          <cell r="P40">
            <v>30</v>
          </cell>
          <cell r="Q40" t="str">
            <v>x</v>
          </cell>
          <cell r="R40">
            <v>0.2</v>
          </cell>
          <cell r="S40" t="str">
            <v>=</v>
          </cell>
          <cell r="T40">
            <v>18</v>
          </cell>
        </row>
        <row r="41">
          <cell r="G41" t="str">
            <v>Escada Hidráulica</v>
          </cell>
          <cell r="N41">
            <v>3</v>
          </cell>
          <cell r="O41" t="str">
            <v>x</v>
          </cell>
          <cell r="P41">
            <v>30</v>
          </cell>
          <cell r="Q41" t="str">
            <v>x</v>
          </cell>
          <cell r="R41">
            <v>0.2</v>
          </cell>
          <cell r="S41" t="str">
            <v>=</v>
          </cell>
          <cell r="T41">
            <v>18</v>
          </cell>
        </row>
        <row r="42">
          <cell r="G42" t="str">
            <v>Barreiras Flexíveis</v>
          </cell>
          <cell r="N42">
            <v>3</v>
          </cell>
          <cell r="O42" t="str">
            <v>x</v>
          </cell>
          <cell r="P42">
            <v>30</v>
          </cell>
          <cell r="Q42" t="str">
            <v>x</v>
          </cell>
          <cell r="R42">
            <v>0.2</v>
          </cell>
          <cell r="S42" t="str">
            <v>=</v>
          </cell>
          <cell r="T42">
            <v>18</v>
          </cell>
        </row>
        <row r="43">
          <cell r="T43">
            <v>54</v>
          </cell>
        </row>
        <row r="45">
          <cell r="F45" t="str">
            <v>01.01.04</v>
          </cell>
          <cell r="G45" t="str">
            <v>EMOP</v>
          </cell>
          <cell r="H45" t="str">
            <v>01.008.0100-0</v>
          </cell>
          <cell r="I45" t="str">
            <v>01.008.0100-A</v>
          </cell>
          <cell r="J45" t="str">
            <v>MOBILIZACAO E DESMOBILIZACAO DE EQUIPAMENTO E EQUIPE DE SONDAGEM E PERFURACAO A PERCUSSAO,COM TRANSPORTE DE 51 A 100KM</v>
          </cell>
          <cell r="K45" t="e">
            <v>#REF!</v>
          </cell>
          <cell r="L45" t="e">
            <v>#REF!</v>
          </cell>
          <cell r="M45" t="e">
            <v>#REF!</v>
          </cell>
          <cell r="N45" t="e">
            <v>#REF!</v>
          </cell>
          <cell r="O45" t="e">
            <v>#REF!</v>
          </cell>
          <cell r="P45" t="e">
            <v>#REF!</v>
          </cell>
          <cell r="Q45" t="e">
            <v>#REF!</v>
          </cell>
          <cell r="R45" t="e">
            <v>#REF!</v>
          </cell>
          <cell r="S45" t="e">
            <v>#REF!</v>
          </cell>
          <cell r="T45" t="e">
            <v>#REF!</v>
          </cell>
          <cell r="U45" t="e">
            <v>#REF!</v>
          </cell>
          <cell r="V45" t="str">
            <v>UN</v>
          </cell>
          <cell r="W45">
            <v>1</v>
          </cell>
          <cell r="Y45">
            <v>8667.48</v>
          </cell>
          <cell r="Z45">
            <v>7992.32</v>
          </cell>
          <cell r="AA45">
            <v>8667.48</v>
          </cell>
          <cell r="AB45">
            <v>7992.32</v>
          </cell>
        </row>
        <row r="47">
          <cell r="R47" t="str">
            <v>Quantidade</v>
          </cell>
          <cell r="T47" t="str">
            <v>Total</v>
          </cell>
        </row>
        <row r="48">
          <cell r="R48">
            <v>1</v>
          </cell>
          <cell r="S48" t="str">
            <v>=</v>
          </cell>
          <cell r="T48">
            <v>1</v>
          </cell>
        </row>
        <row r="49">
          <cell r="T49">
            <v>1</v>
          </cell>
        </row>
        <row r="51">
          <cell r="F51" t="str">
            <v>01.01.05</v>
          </cell>
          <cell r="G51" t="str">
            <v>EMOP</v>
          </cell>
          <cell r="H51" t="str">
            <v>01.009.0100-0</v>
          </cell>
          <cell r="I51" t="str">
            <v>01.009.0100-A</v>
          </cell>
          <cell r="J51" t="str">
            <v>MOBILIZACAO E DESMOBILIZACAO DE EQUIPAMENTO E EQUIPE DE SONDAGEM E PERFURACAO ROTATIVA,COM TRANSPORTE DE 51 A 100KM</v>
          </cell>
          <cell r="K51" t="e">
            <v>#REF!</v>
          </cell>
          <cell r="L51" t="e">
            <v>#REF!</v>
          </cell>
          <cell r="M51" t="e">
            <v>#REF!</v>
          </cell>
          <cell r="N51" t="e">
            <v>#REF!</v>
          </cell>
          <cell r="O51" t="e">
            <v>#REF!</v>
          </cell>
          <cell r="P51" t="e">
            <v>#REF!</v>
          </cell>
          <cell r="Q51" t="e">
            <v>#REF!</v>
          </cell>
          <cell r="R51" t="e">
            <v>#REF!</v>
          </cell>
          <cell r="S51" t="e">
            <v>#REF!</v>
          </cell>
          <cell r="T51" t="e">
            <v>#REF!</v>
          </cell>
          <cell r="U51" t="e">
            <v>#REF!</v>
          </cell>
          <cell r="V51" t="str">
            <v>UN</v>
          </cell>
          <cell r="W51">
            <v>1</v>
          </cell>
          <cell r="Y51">
            <v>13817.68</v>
          </cell>
          <cell r="Z51">
            <v>12680.97</v>
          </cell>
          <cell r="AA51">
            <v>13817.68</v>
          </cell>
          <cell r="AB51">
            <v>12680.97</v>
          </cell>
        </row>
        <row r="53">
          <cell r="R53" t="str">
            <v>Quantidade</v>
          </cell>
          <cell r="T53" t="str">
            <v>Total</v>
          </cell>
        </row>
        <row r="54">
          <cell r="R54">
            <v>1</v>
          </cell>
          <cell r="S54" t="str">
            <v>=</v>
          </cell>
          <cell r="T54">
            <v>1</v>
          </cell>
        </row>
        <row r="55">
          <cell r="T55">
            <v>1</v>
          </cell>
        </row>
        <row r="57">
          <cell r="F57" t="str">
            <v>01.02</v>
          </cell>
          <cell r="G57" t="str">
            <v>SERVIÇOS DE TOPOGRAFIA</v>
          </cell>
          <cell r="AA57">
            <v>38345.46</v>
          </cell>
          <cell r="AB57">
            <v>35382.339999999997</v>
          </cell>
        </row>
        <row r="58">
          <cell r="F58" t="str">
            <v>01.02.01</v>
          </cell>
          <cell r="G58" t="str">
            <v>EMOP</v>
          </cell>
          <cell r="H58" t="str">
            <v>01.016.0070-0</v>
          </cell>
          <cell r="I58" t="str">
            <v>01.016.0070-A</v>
          </cell>
          <cell r="J58" t="str">
            <v>MOBILIZACAO E DESMOBILIZACAO DE EQUIPE E EQUIPAMENTO DE TOPOGRAFIA COM DESLOCAMENTO SUPERIOR A 20KM,MEDIDO POR KM EXCEDENTE,A PARTIR DA CIDADE DO RIO DE JANEIRO (KM 0 DA AV.BRASIL)</v>
          </cell>
          <cell r="K58" t="e">
            <v>#REF!</v>
          </cell>
          <cell r="L58" t="e">
            <v>#REF!</v>
          </cell>
          <cell r="M58" t="e">
            <v>#REF!</v>
          </cell>
          <cell r="N58" t="e">
            <v>#REF!</v>
          </cell>
          <cell r="O58" t="e">
            <v>#REF!</v>
          </cell>
          <cell r="P58" t="e">
            <v>#REF!</v>
          </cell>
          <cell r="Q58" t="e">
            <v>#REF!</v>
          </cell>
          <cell r="R58" t="e">
            <v>#REF!</v>
          </cell>
          <cell r="S58" t="e">
            <v>#REF!</v>
          </cell>
          <cell r="T58" t="e">
            <v>#REF!</v>
          </cell>
          <cell r="U58" t="e">
            <v>#REF!</v>
          </cell>
          <cell r="V58" t="str">
            <v>KM</v>
          </cell>
          <cell r="W58">
            <v>60.5</v>
          </cell>
          <cell r="Y58">
            <v>8.52</v>
          </cell>
          <cell r="Z58">
            <v>7.89</v>
          </cell>
          <cell r="AA58">
            <v>515.46</v>
          </cell>
          <cell r="AB58">
            <v>477.34</v>
          </cell>
        </row>
        <row r="60">
          <cell r="R60" t="str">
            <v>DMT</v>
          </cell>
          <cell r="T60" t="str">
            <v>Total</v>
          </cell>
        </row>
        <row r="61">
          <cell r="R61">
            <v>60.5</v>
          </cell>
          <cell r="S61" t="str">
            <v>=</v>
          </cell>
          <cell r="T61">
            <v>60.5</v>
          </cell>
        </row>
        <row r="62">
          <cell r="T62">
            <v>60.5</v>
          </cell>
        </row>
        <row r="64">
          <cell r="F64" t="str">
            <v>01.02.02</v>
          </cell>
          <cell r="G64" t="str">
            <v>EMOP</v>
          </cell>
          <cell r="H64" t="str">
            <v>01.016.0082-0</v>
          </cell>
          <cell r="I64" t="str">
            <v>01.016.0082-A</v>
          </cell>
          <cell r="J64" t="str">
    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    </cell>
          <cell r="K64" t="e">
            <v>#REF!</v>
          </cell>
          <cell r="L64" t="e">
            <v>#REF!</v>
          </cell>
          <cell r="M64" t="e">
            <v>#REF!</v>
          </cell>
          <cell r="N64" t="e">
            <v>#REF!</v>
          </cell>
          <cell r="O64" t="e">
            <v>#REF!</v>
          </cell>
          <cell r="P64" t="e">
            <v>#REF!</v>
          </cell>
          <cell r="Q64" t="e">
            <v>#REF!</v>
          </cell>
          <cell r="R64" t="e">
            <v>#REF!</v>
          </cell>
          <cell r="S64" t="e">
            <v>#REF!</v>
          </cell>
          <cell r="T64" t="e">
            <v>#REF!</v>
          </cell>
          <cell r="U64" t="e">
            <v>#REF!</v>
          </cell>
          <cell r="V64" t="str">
            <v>M2</v>
          </cell>
          <cell r="W64">
            <v>19500</v>
          </cell>
          <cell r="Y64">
            <v>1.94</v>
          </cell>
          <cell r="Z64">
            <v>1.79</v>
          </cell>
          <cell r="AA64">
            <v>37830</v>
          </cell>
          <cell r="AB64">
            <v>34905</v>
          </cell>
        </row>
        <row r="66">
          <cell r="P66" t="str">
            <v>Compr.</v>
          </cell>
          <cell r="R66" t="str">
            <v>Largura</v>
          </cell>
          <cell r="T66" t="str">
            <v>Total</v>
          </cell>
        </row>
        <row r="67">
          <cell r="P67">
            <v>150</v>
          </cell>
          <cell r="Q67" t="str">
            <v>x</v>
          </cell>
          <cell r="R67">
            <v>130</v>
          </cell>
          <cell r="S67" t="str">
            <v>=</v>
          </cell>
          <cell r="T67">
            <v>19500</v>
          </cell>
        </row>
        <row r="68">
          <cell r="T68">
            <v>19500</v>
          </cell>
        </row>
        <row r="70">
          <cell r="F70" t="str">
            <v>01.03</v>
          </cell>
          <cell r="G70" t="str">
            <v>DETALHAMENTO E ADEQUAÇÃO DE PROJETO</v>
          </cell>
          <cell r="AA70">
            <v>269856.05</v>
          </cell>
          <cell r="AB70">
            <v>269856.05</v>
          </cell>
        </row>
        <row r="71">
          <cell r="F71" t="str">
            <v>01.03.01</v>
          </cell>
          <cell r="G71" t="str">
            <v>COMPOSIÇÃO</v>
          </cell>
          <cell r="H71" t="str">
            <v>01.050.1005-5</v>
          </cell>
          <cell r="I71" t="str">
            <v>01.050.1005-F</v>
          </cell>
          <cell r="J71" t="str">
            <v>DETALHAMENTO E ADEQUAÇÃO DE PROJETO</v>
          </cell>
          <cell r="K71" t="e">
            <v>#REF!</v>
          </cell>
          <cell r="L71" t="e">
            <v>#REF!</v>
          </cell>
          <cell r="M71" t="e">
            <v>#REF!</v>
          </cell>
          <cell r="N71" t="e">
            <v>#REF!</v>
          </cell>
          <cell r="O71" t="e">
            <v>#REF!</v>
          </cell>
          <cell r="P71" t="e">
            <v>#REF!</v>
          </cell>
          <cell r="Q71" t="e">
            <v>#REF!</v>
          </cell>
          <cell r="R71" t="e">
            <v>#REF!</v>
          </cell>
          <cell r="S71" t="e">
            <v>#REF!</v>
          </cell>
          <cell r="T71" t="e">
            <v>#REF!</v>
          </cell>
          <cell r="U71" t="e">
            <v>#REF!</v>
          </cell>
          <cell r="V71" t="str">
            <v>UN</v>
          </cell>
          <cell r="W71">
            <v>1</v>
          </cell>
          <cell r="Y71">
            <v>269856.05</v>
          </cell>
          <cell r="Z71">
            <v>269856.05</v>
          </cell>
          <cell r="AA71">
            <v>269856.05</v>
          </cell>
          <cell r="AB71">
            <v>269856.05</v>
          </cell>
        </row>
        <row r="73">
          <cell r="R73" t="str">
            <v>Quantidade</v>
          </cell>
          <cell r="T73" t="str">
            <v>Total</v>
          </cell>
        </row>
        <row r="74">
          <cell r="R74">
            <v>1</v>
          </cell>
          <cell r="S74" t="str">
            <v>=</v>
          </cell>
          <cell r="T74">
            <v>1</v>
          </cell>
        </row>
        <row r="75">
          <cell r="T75">
            <v>1</v>
          </cell>
        </row>
        <row r="77">
          <cell r="F77" t="str">
            <v>01.04</v>
          </cell>
          <cell r="G77" t="str">
            <v>RELATÓRIOS TÉCNICOS, LAUDOS E VISTORIAS</v>
          </cell>
          <cell r="AA77">
            <v>93222.459999999992</v>
          </cell>
          <cell r="AB77">
            <v>93132.26</v>
          </cell>
        </row>
        <row r="78">
          <cell r="F78" t="str">
            <v>01.04.01</v>
          </cell>
          <cell r="G78" t="str">
            <v>COMPOSIÇÃO</v>
          </cell>
          <cell r="H78" t="str">
            <v>01.019.0104-5</v>
          </cell>
          <cell r="I78" t="str">
            <v>01.019.0104-F</v>
          </cell>
          <cell r="J78" t="str">
            <v>SERVICOS DE INVENTARIO, METODOLOGIA DE CADASTRO E AVALIACAO DA ARBORIZACAO PUBLICA.</v>
          </cell>
          <cell r="K78" t="e">
            <v>#REF!</v>
          </cell>
          <cell r="L78" t="e">
            <v>#REF!</v>
          </cell>
          <cell r="M78" t="e">
            <v>#REF!</v>
          </cell>
          <cell r="N78" t="e">
            <v>#REF!</v>
          </cell>
          <cell r="O78" t="e">
            <v>#REF!</v>
          </cell>
          <cell r="P78" t="e">
            <v>#REF!</v>
          </cell>
          <cell r="Q78" t="e">
            <v>#REF!</v>
          </cell>
          <cell r="R78" t="e">
            <v>#REF!</v>
          </cell>
          <cell r="S78" t="e">
            <v>#REF!</v>
          </cell>
          <cell r="T78" t="e">
            <v>#REF!</v>
          </cell>
          <cell r="U78" t="e">
            <v>#REF!</v>
          </cell>
          <cell r="V78" t="str">
            <v>UNIDADE</v>
          </cell>
          <cell r="W78">
            <v>85</v>
          </cell>
          <cell r="Y78">
            <v>100.34</v>
          </cell>
          <cell r="Z78">
            <v>100.34</v>
          </cell>
          <cell r="AA78">
            <v>8528.9</v>
          </cell>
          <cell r="AB78">
            <v>8528.9</v>
          </cell>
        </row>
        <row r="80">
          <cell r="N80" t="str">
            <v>Lados</v>
          </cell>
          <cell r="P80" t="str">
            <v>Extensão</v>
          </cell>
          <cell r="R80" t="str">
            <v>Largura</v>
          </cell>
          <cell r="T80" t="str">
            <v>Total</v>
          </cell>
        </row>
        <row r="81">
          <cell r="G81" t="str">
            <v>Cortina  - INT 01</v>
          </cell>
          <cell r="N81">
            <v>1</v>
          </cell>
          <cell r="O81" t="str">
            <v>x</v>
          </cell>
          <cell r="P81">
            <v>130</v>
          </cell>
          <cell r="Q81" t="str">
            <v>x</v>
          </cell>
          <cell r="R81">
            <v>15</v>
          </cell>
          <cell r="S81" t="str">
            <v>=</v>
          </cell>
          <cell r="T81">
            <v>1950</v>
          </cell>
        </row>
        <row r="82">
          <cell r="G82" t="str">
            <v>Barreira de Impacto - INT 02</v>
          </cell>
          <cell r="N82">
            <v>1</v>
          </cell>
          <cell r="O82" t="str">
            <v>x</v>
          </cell>
          <cell r="P82">
            <v>120</v>
          </cell>
          <cell r="Q82" t="str">
            <v>x</v>
          </cell>
          <cell r="R82">
            <v>12</v>
          </cell>
          <cell r="S82" t="str">
            <v>=</v>
          </cell>
          <cell r="T82">
            <v>1440</v>
          </cell>
        </row>
        <row r="83">
          <cell r="G83" t="str">
            <v>Biomanta - INT 03</v>
          </cell>
          <cell r="N83">
            <v>1</v>
          </cell>
          <cell r="O83" t="str">
            <v>x</v>
          </cell>
          <cell r="P83">
            <v>93</v>
          </cell>
          <cell r="Q83" t="str">
            <v>x</v>
          </cell>
          <cell r="R83">
            <v>17.5</v>
          </cell>
          <cell r="S83" t="str">
            <v>=</v>
          </cell>
          <cell r="T83">
            <v>1627</v>
          </cell>
        </row>
        <row r="84">
          <cell r="G84" t="str">
            <v>Canaleta - INT 4A</v>
          </cell>
          <cell r="N84">
            <v>1</v>
          </cell>
          <cell r="O84" t="str">
            <v>x</v>
          </cell>
          <cell r="P84">
            <v>60</v>
          </cell>
          <cell r="Q84" t="str">
            <v>x</v>
          </cell>
          <cell r="R84">
            <v>5</v>
          </cell>
          <cell r="S84" t="str">
            <v>=</v>
          </cell>
          <cell r="T84">
            <v>300</v>
          </cell>
        </row>
        <row r="85">
          <cell r="G85" t="str">
            <v>Canaleta - INT 4B</v>
          </cell>
          <cell r="N85">
            <v>1</v>
          </cell>
          <cell r="O85" t="str">
            <v>x</v>
          </cell>
          <cell r="P85">
            <v>107</v>
          </cell>
          <cell r="Q85" t="str">
            <v>x</v>
          </cell>
          <cell r="R85">
            <v>3</v>
          </cell>
          <cell r="S85" t="str">
            <v>=</v>
          </cell>
          <cell r="T85">
            <v>321</v>
          </cell>
        </row>
        <row r="86">
          <cell r="T86">
            <v>5638</v>
          </cell>
        </row>
        <row r="88">
          <cell r="P88" t="str">
            <v>Área</v>
          </cell>
          <cell r="R88" t="str">
            <v>Unidades/Área</v>
          </cell>
          <cell r="T88" t="str">
            <v>Total</v>
          </cell>
        </row>
        <row r="89">
          <cell r="G89" t="str">
            <v>Considerando árvores com copa de 25m²</v>
          </cell>
          <cell r="P89">
            <v>5638</v>
          </cell>
          <cell r="Q89" t="str">
            <v>x</v>
          </cell>
          <cell r="R89">
            <v>1.4999999999999999E-2</v>
          </cell>
          <cell r="S89" t="str">
            <v>=</v>
          </cell>
          <cell r="T89">
            <v>85</v>
          </cell>
        </row>
        <row r="90">
          <cell r="T90">
            <v>85</v>
          </cell>
        </row>
        <row r="92">
          <cell r="F92" t="str">
            <v>01.04.02</v>
          </cell>
          <cell r="G92" t="str">
            <v>COMPOSIÇÃO</v>
          </cell>
          <cell r="H92" t="str">
            <v>01.019.0105-5</v>
          </cell>
          <cell r="I92" t="str">
            <v>01.019.0105-F</v>
          </cell>
          <cell r="J92" t="str">
            <v>VISTORIA CAUTELAR DE IMÓVEIS, INCLUSIVE RELATÓRIO NOS PADRÕES DO CONTRATANTE, PARA IMÓVEIS DE ATÉ 100 M2</v>
          </cell>
          <cell r="K92" t="e">
            <v>#REF!</v>
          </cell>
          <cell r="L92" t="e">
            <v>#REF!</v>
          </cell>
          <cell r="M92" t="e">
            <v>#REF!</v>
          </cell>
          <cell r="N92" t="e">
            <v>#REF!</v>
          </cell>
          <cell r="O92" t="e">
            <v>#REF!</v>
          </cell>
          <cell r="P92" t="e">
            <v>#REF!</v>
          </cell>
          <cell r="Q92" t="e">
            <v>#REF!</v>
          </cell>
          <cell r="R92" t="e">
            <v>#REF!</v>
          </cell>
          <cell r="S92" t="e">
            <v>#REF!</v>
          </cell>
          <cell r="T92" t="e">
            <v>#REF!</v>
          </cell>
          <cell r="U92" t="e">
            <v>#REF!</v>
          </cell>
          <cell r="V92" t="str">
            <v>UNIDADE</v>
          </cell>
          <cell r="W92">
            <v>20</v>
          </cell>
          <cell r="Y92">
            <v>467.12</v>
          </cell>
          <cell r="Z92">
            <v>467.12</v>
          </cell>
          <cell r="AA92">
            <v>9342.4</v>
          </cell>
          <cell r="AB92">
            <v>9342.4</v>
          </cell>
        </row>
        <row r="94">
          <cell r="R94" t="str">
            <v>Quantidade</v>
          </cell>
          <cell r="T94" t="str">
            <v>Total</v>
          </cell>
        </row>
        <row r="95">
          <cell r="R95">
            <v>20</v>
          </cell>
          <cell r="S95" t="str">
            <v>=</v>
          </cell>
          <cell r="T95">
            <v>20</v>
          </cell>
        </row>
        <row r="96">
          <cell r="T96">
            <v>20</v>
          </cell>
        </row>
        <row r="98">
          <cell r="F98" t="str">
            <v>01.04.03</v>
          </cell>
          <cell r="G98" t="str">
            <v>COMPOSIÇÃO</v>
          </cell>
          <cell r="H98" t="str">
            <v>01.050.0902-5</v>
          </cell>
          <cell r="I98" t="str">
            <v>01.050.0902-F</v>
          </cell>
          <cell r="J98" t="str">
            <v>LAUDO DE CARACTERIZAÇÃO DE VEGETAÇÃO</v>
          </cell>
          <cell r="K98" t="e">
            <v>#REF!</v>
          </cell>
          <cell r="L98" t="e">
            <v>#REF!</v>
          </cell>
          <cell r="M98" t="e">
            <v>#REF!</v>
          </cell>
          <cell r="N98" t="e">
            <v>#REF!</v>
          </cell>
          <cell r="O98" t="e">
            <v>#REF!</v>
          </cell>
          <cell r="P98" t="e">
            <v>#REF!</v>
          </cell>
          <cell r="Q98" t="e">
            <v>#REF!</v>
          </cell>
          <cell r="R98" t="e">
            <v>#REF!</v>
          </cell>
          <cell r="S98" t="e">
            <v>#REF!</v>
          </cell>
          <cell r="T98" t="e">
            <v>#REF!</v>
          </cell>
          <cell r="U98" t="e">
            <v>#REF!</v>
          </cell>
          <cell r="V98" t="str">
            <v>UNID</v>
          </cell>
          <cell r="W98">
            <v>1</v>
          </cell>
          <cell r="Y98">
            <v>37879.089999999997</v>
          </cell>
          <cell r="Z98">
            <v>37879.089999999997</v>
          </cell>
          <cell r="AA98">
            <v>37879.089999999997</v>
          </cell>
          <cell r="AB98">
            <v>37879.089999999997</v>
          </cell>
        </row>
        <row r="100">
          <cell r="R100" t="str">
            <v>Quantidade</v>
          </cell>
          <cell r="T100" t="str">
            <v>Total</v>
          </cell>
        </row>
        <row r="101">
          <cell r="R101">
            <v>1</v>
          </cell>
          <cell r="S101" t="str">
            <v>=</v>
          </cell>
          <cell r="T101">
            <v>1</v>
          </cell>
        </row>
        <row r="102">
          <cell r="T102">
            <v>1</v>
          </cell>
        </row>
        <row r="104">
          <cell r="F104" t="str">
            <v>01.04.04</v>
          </cell>
          <cell r="G104" t="str">
            <v>EMOP</v>
          </cell>
          <cell r="H104" t="str">
            <v>01.016.0092-0</v>
          </cell>
          <cell r="I104" t="str">
            <v>01.016.0092-A</v>
          </cell>
          <cell r="J104" t="str">
            <v>LEVANTAMENTO FOTOGRAFICO DE ASPECTO DE AREA URBANA,COM IMPRESSAO COLORIDA</v>
          </cell>
          <cell r="K104" t="e">
            <v>#REF!</v>
          </cell>
          <cell r="L104" t="e">
            <v>#REF!</v>
          </cell>
          <cell r="M104" t="e">
            <v>#REF!</v>
          </cell>
          <cell r="N104" t="e">
            <v>#REF!</v>
          </cell>
          <cell r="O104" t="e">
            <v>#REF!</v>
          </cell>
          <cell r="P104" t="e">
            <v>#REF!</v>
          </cell>
          <cell r="Q104" t="e">
            <v>#REF!</v>
          </cell>
          <cell r="R104" t="e">
            <v>#REF!</v>
          </cell>
          <cell r="S104" t="e">
            <v>#REF!</v>
          </cell>
          <cell r="T104" t="e">
            <v>#REF!</v>
          </cell>
          <cell r="U104" t="e">
            <v>#REF!</v>
          </cell>
          <cell r="V104" t="str">
            <v>UN</v>
          </cell>
          <cell r="W104">
            <v>410</v>
          </cell>
          <cell r="Y104">
            <v>2.19</v>
          </cell>
          <cell r="Z104">
            <v>1.97</v>
          </cell>
          <cell r="AA104">
            <v>897.9</v>
          </cell>
          <cell r="AB104">
            <v>807.7</v>
          </cell>
        </row>
        <row r="106">
          <cell r="P106" t="str">
            <v>Quantidade</v>
          </cell>
          <cell r="R106" t="str">
            <v>Fotos</v>
          </cell>
          <cell r="T106" t="str">
            <v>Total</v>
          </cell>
        </row>
        <row r="107">
          <cell r="G107" t="str">
            <v>Cadastro árboreo</v>
          </cell>
          <cell r="P107">
            <v>85</v>
          </cell>
          <cell r="Q107" t="str">
            <v>x</v>
          </cell>
          <cell r="R107">
            <v>2</v>
          </cell>
          <cell r="S107" t="str">
            <v>=</v>
          </cell>
          <cell r="T107">
            <v>170</v>
          </cell>
        </row>
        <row r="108">
          <cell r="G108" t="str">
            <v>Cadastro imobiliário</v>
          </cell>
          <cell r="P108">
            <v>20</v>
          </cell>
          <cell r="Q108" t="str">
            <v>x</v>
          </cell>
          <cell r="R108">
            <v>12</v>
          </cell>
          <cell r="S108" t="str">
            <v>=</v>
          </cell>
          <cell r="T108">
            <v>240</v>
          </cell>
        </row>
        <row r="109">
          <cell r="T109">
            <v>410</v>
          </cell>
        </row>
        <row r="111">
          <cell r="F111" t="str">
            <v>01.04.05</v>
          </cell>
          <cell r="G111" t="str">
            <v>COMPOSIÇÃO</v>
          </cell>
          <cell r="H111" t="str">
            <v>01.050.0951-5</v>
          </cell>
          <cell r="I111" t="str">
            <v>01.050.0951-F</v>
          </cell>
          <cell r="J111" t="str">
            <v>PLANO DE GERENCIAMENTO DE RESÍDUOS DE CONSTRUÇÃO CIVIL (PGRCC) , CONFORME RESOLUÇÃO CONAMA Nº 307/2002</v>
          </cell>
          <cell r="K111" t="e">
            <v>#REF!</v>
          </cell>
          <cell r="L111" t="e">
            <v>#REF!</v>
          </cell>
          <cell r="M111" t="e">
            <v>#REF!</v>
          </cell>
          <cell r="N111" t="e">
            <v>#REF!</v>
          </cell>
          <cell r="O111" t="e">
            <v>#REF!</v>
          </cell>
          <cell r="P111" t="e">
            <v>#REF!</v>
          </cell>
          <cell r="Q111" t="e">
            <v>#REF!</v>
          </cell>
          <cell r="R111" t="e">
            <v>#REF!</v>
          </cell>
          <cell r="S111" t="e">
            <v>#REF!</v>
          </cell>
          <cell r="T111" t="e">
            <v>#REF!</v>
          </cell>
          <cell r="U111" t="e">
            <v>#REF!</v>
          </cell>
          <cell r="V111" t="str">
            <v>UNID</v>
          </cell>
          <cell r="W111">
            <v>1</v>
          </cell>
          <cell r="Y111">
            <v>5266.53</v>
          </cell>
          <cell r="Z111">
            <v>5266.53</v>
          </cell>
          <cell r="AA111">
            <v>5266.53</v>
          </cell>
          <cell r="AB111">
            <v>5266.53</v>
          </cell>
        </row>
        <row r="113">
          <cell r="R113" t="str">
            <v>Quantidade</v>
          </cell>
          <cell r="T113" t="str">
            <v>Total</v>
          </cell>
        </row>
        <row r="114">
          <cell r="R114">
            <v>1</v>
          </cell>
          <cell r="S114" t="str">
            <v>=</v>
          </cell>
          <cell r="T114">
            <v>1</v>
          </cell>
        </row>
        <row r="115">
          <cell r="T115">
            <v>1</v>
          </cell>
        </row>
        <row r="117">
          <cell r="F117" t="str">
            <v>01.04.06</v>
          </cell>
          <cell r="G117" t="str">
            <v>COMPOSIÇÃO</v>
          </cell>
          <cell r="H117" t="str">
            <v>01.050.0952-5</v>
          </cell>
          <cell r="I117" t="str">
            <v>01.050.0952-F</v>
          </cell>
          <cell r="J117" t="str">
    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    </cell>
          <cell r="K117" t="e">
            <v>#REF!</v>
          </cell>
          <cell r="L117" t="e">
            <v>#REF!</v>
          </cell>
          <cell r="M117" t="e">
            <v>#REF!</v>
          </cell>
          <cell r="N117" t="e">
            <v>#REF!</v>
          </cell>
          <cell r="O117" t="e">
            <v>#REF!</v>
          </cell>
          <cell r="P117" t="e">
            <v>#REF!</v>
          </cell>
          <cell r="Q117" t="e">
            <v>#REF!</v>
          </cell>
          <cell r="R117" t="e">
            <v>#REF!</v>
          </cell>
          <cell r="S117" t="e">
            <v>#REF!</v>
          </cell>
          <cell r="T117" t="e">
            <v>#REF!</v>
          </cell>
          <cell r="U117" t="e">
            <v>#REF!</v>
          </cell>
          <cell r="V117" t="str">
            <v>UNID</v>
          </cell>
          <cell r="W117">
            <v>12</v>
          </cell>
          <cell r="Y117">
            <v>2608.9699999999998</v>
          </cell>
          <cell r="Z117">
            <v>2608.9699999999998</v>
          </cell>
          <cell r="AA117">
            <v>31307.64</v>
          </cell>
          <cell r="AB117">
            <v>31307.64</v>
          </cell>
        </row>
        <row r="119">
          <cell r="P119" t="str">
            <v>Quantidade</v>
          </cell>
          <cell r="R119" t="str">
            <v>Prazo</v>
          </cell>
          <cell r="T119" t="str">
            <v>Total</v>
          </cell>
        </row>
        <row r="120">
          <cell r="P120">
            <v>1</v>
          </cell>
          <cell r="Q120" t="str">
            <v>x</v>
          </cell>
          <cell r="R120">
            <v>12</v>
          </cell>
          <cell r="S120" t="str">
            <v>=</v>
          </cell>
          <cell r="T120">
            <v>12</v>
          </cell>
        </row>
        <row r="121">
          <cell r="T121">
            <v>12</v>
          </cell>
        </row>
        <row r="123">
          <cell r="F123" t="str">
            <v>02</v>
          </cell>
          <cell r="G123" t="str">
            <v>ADMINISTRAÇÃO LOCAL</v>
          </cell>
          <cell r="AA123">
            <v>1117593.04</v>
          </cell>
          <cell r="AB123">
            <v>1017450.37</v>
          </cell>
        </row>
        <row r="124">
          <cell r="F124" t="str">
            <v>02.01</v>
          </cell>
          <cell r="G124" t="str">
            <v>EQUIPE DE ENGENHARIA</v>
          </cell>
          <cell r="AA124">
            <v>684105.96</v>
          </cell>
          <cell r="AB124">
            <v>622030.05000000005</v>
          </cell>
        </row>
        <row r="125">
          <cell r="F125" t="str">
            <v>02.01.01</v>
          </cell>
          <cell r="G125" t="str">
            <v>EMOP</v>
          </cell>
          <cell r="H125" t="str">
            <v>05.105.0132-0</v>
          </cell>
          <cell r="I125" t="str">
            <v>05.105.0132-A</v>
          </cell>
          <cell r="J125" t="str">
            <v>MAO-DE-OBRA DE ENGENHEIRO OU ARQUITETO COORDENADOR GERAL DEPROJETOS OU SUPERVISOR DE OBRAS,INCLUSIVE ENCARGOS SOCIAIS</v>
          </cell>
          <cell r="K125" t="e">
            <v>#REF!</v>
          </cell>
          <cell r="L125" t="e">
            <v>#REF!</v>
          </cell>
          <cell r="M125" t="e">
            <v>#REF!</v>
          </cell>
          <cell r="N125" t="e">
            <v>#REF!</v>
          </cell>
          <cell r="O125" t="e">
            <v>#REF!</v>
          </cell>
          <cell r="P125" t="e">
            <v>#REF!</v>
          </cell>
          <cell r="Q125" t="e">
            <v>#REF!</v>
          </cell>
          <cell r="R125" t="e">
            <v>#REF!</v>
          </cell>
          <cell r="S125" t="e">
            <v>#REF!</v>
          </cell>
          <cell r="T125" t="e">
            <v>#REF!</v>
          </cell>
          <cell r="U125" t="e">
            <v>#REF!</v>
          </cell>
          <cell r="V125" t="str">
            <v>MES</v>
          </cell>
          <cell r="W125">
            <v>3.6</v>
          </cell>
          <cell r="Y125">
            <v>52448</v>
          </cell>
          <cell r="Z125">
            <v>47196.160000000003</v>
          </cell>
          <cell r="AA125">
            <v>188812.79999999999</v>
          </cell>
          <cell r="AB125">
            <v>169906.17</v>
          </cell>
        </row>
        <row r="127">
          <cell r="N127" t="str">
            <v>Qtde. de Profissionais</v>
          </cell>
          <cell r="P127" t="str">
            <v>Mês</v>
          </cell>
          <cell r="R127" t="str">
            <v xml:space="preserve">Período </v>
          </cell>
          <cell r="T127" t="str">
            <v>Total</v>
          </cell>
        </row>
        <row r="128">
          <cell r="N128">
            <v>1</v>
          </cell>
          <cell r="O128" t="str">
            <v>x</v>
          </cell>
          <cell r="P128">
            <v>12</v>
          </cell>
          <cell r="Q128" t="str">
            <v>x</v>
          </cell>
          <cell r="R128">
            <v>0.3</v>
          </cell>
          <cell r="S128" t="str">
            <v>=</v>
          </cell>
          <cell r="T128">
            <v>3.6</v>
          </cell>
        </row>
        <row r="129">
          <cell r="T129">
            <v>3.6</v>
          </cell>
        </row>
        <row r="131">
          <cell r="F131" t="str">
            <v>02.01.02</v>
          </cell>
          <cell r="G131" t="str">
            <v>EMOP</v>
          </cell>
          <cell r="H131" t="str">
            <v>05.105.0137-0</v>
          </cell>
          <cell r="I131" t="str">
            <v>05.105.0137-A</v>
          </cell>
          <cell r="J131" t="str">
            <v>MAO DE OBRA DE ENGENHEIRO OU ARQUITETO PLENO,INCLUSIVE ENCARGOS SOCIAIS</v>
          </cell>
          <cell r="K131" t="e">
            <v>#REF!</v>
          </cell>
          <cell r="L131" t="e">
            <v>#REF!</v>
          </cell>
          <cell r="M131" t="e">
            <v>#REF!</v>
          </cell>
          <cell r="N131" t="e">
            <v>#REF!</v>
          </cell>
          <cell r="O131" t="e">
            <v>#REF!</v>
          </cell>
          <cell r="P131" t="e">
            <v>#REF!</v>
          </cell>
          <cell r="Q131" t="e">
            <v>#REF!</v>
          </cell>
          <cell r="R131" t="e">
            <v>#REF!</v>
          </cell>
          <cell r="S131" t="e">
            <v>#REF!</v>
          </cell>
          <cell r="T131" t="e">
            <v>#REF!</v>
          </cell>
          <cell r="U131" t="e">
            <v>#REF!</v>
          </cell>
          <cell r="V131" t="str">
            <v>MES</v>
          </cell>
          <cell r="W131">
            <v>12</v>
          </cell>
          <cell r="Y131">
            <v>32192.16</v>
          </cell>
          <cell r="Z131">
            <v>28969.599999999999</v>
          </cell>
          <cell r="AA131">
            <v>386305.92</v>
          </cell>
          <cell r="AB131">
            <v>347635.20000000001</v>
          </cell>
        </row>
        <row r="133">
          <cell r="N133" t="str">
            <v>Qtde. de Profissionais</v>
          </cell>
          <cell r="P133" t="str">
            <v>Mês</v>
          </cell>
          <cell r="R133" t="str">
            <v xml:space="preserve">Período </v>
          </cell>
          <cell r="T133" t="str">
            <v>Total</v>
          </cell>
        </row>
        <row r="134">
          <cell r="N134">
            <v>1</v>
          </cell>
          <cell r="O134" t="str">
            <v>x</v>
          </cell>
          <cell r="P134">
            <v>12</v>
          </cell>
          <cell r="Q134" t="str">
            <v>x</v>
          </cell>
          <cell r="R134">
            <v>1</v>
          </cell>
          <cell r="S134" t="str">
            <v>=</v>
          </cell>
          <cell r="T134">
            <v>12</v>
          </cell>
        </row>
        <row r="135">
          <cell r="T135">
            <v>12</v>
          </cell>
        </row>
        <row r="137">
          <cell r="F137" t="str">
            <v>02.01.03</v>
          </cell>
          <cell r="G137" t="str">
            <v>EMOP</v>
          </cell>
          <cell r="H137" t="str">
            <v>05.105.0125-0</v>
          </cell>
          <cell r="I137" t="str">
            <v>05.105.0125-A</v>
          </cell>
          <cell r="J137" t="str">
            <v>MAO-DE-OBRA DE AUXILIAR TECNICO,INCLUSIVE ENCARGOS SOCIAIS</v>
          </cell>
          <cell r="K137" t="e">
            <v>#REF!</v>
          </cell>
          <cell r="L137" t="e">
            <v>#REF!</v>
          </cell>
          <cell r="M137" t="e">
            <v>#REF!</v>
          </cell>
          <cell r="N137" t="e">
            <v>#REF!</v>
          </cell>
          <cell r="O137" t="e">
            <v>#REF!</v>
          </cell>
          <cell r="P137" t="e">
            <v>#REF!</v>
          </cell>
          <cell r="Q137" t="e">
            <v>#REF!</v>
          </cell>
          <cell r="R137" t="e">
            <v>#REF!</v>
          </cell>
          <cell r="S137" t="e">
            <v>#REF!</v>
          </cell>
          <cell r="T137" t="e">
            <v>#REF!</v>
          </cell>
          <cell r="U137" t="e">
            <v>#REF!</v>
          </cell>
          <cell r="V137" t="str">
            <v>MES</v>
          </cell>
          <cell r="W137">
            <v>12</v>
          </cell>
          <cell r="Y137">
            <v>3743.52</v>
          </cell>
          <cell r="Z137">
            <v>3368.64</v>
          </cell>
          <cell r="AA137">
            <v>44922.239999999998</v>
          </cell>
          <cell r="AB137">
            <v>40423.68</v>
          </cell>
        </row>
        <row r="139">
          <cell r="N139" t="str">
            <v>Qtde. de Profissionais</v>
          </cell>
          <cell r="P139" t="str">
            <v>Mês</v>
          </cell>
          <cell r="R139" t="str">
            <v xml:space="preserve">Período </v>
          </cell>
          <cell r="T139" t="str">
            <v>Total</v>
          </cell>
        </row>
        <row r="140">
          <cell r="N140">
            <v>1</v>
          </cell>
          <cell r="O140" t="str">
            <v>x</v>
          </cell>
          <cell r="P140">
            <v>12</v>
          </cell>
          <cell r="Q140" t="str">
            <v>x</v>
          </cell>
          <cell r="R140">
            <v>1</v>
          </cell>
          <cell r="S140" t="str">
            <v>=</v>
          </cell>
          <cell r="T140">
            <v>12</v>
          </cell>
        </row>
        <row r="141">
          <cell r="T141">
            <v>12</v>
          </cell>
        </row>
        <row r="143">
          <cell r="F143" t="str">
            <v>02.01.04</v>
          </cell>
          <cell r="G143" t="str">
            <v>EMOP</v>
          </cell>
          <cell r="H143" t="str">
            <v>19.004.0250-0</v>
          </cell>
          <cell r="I143" t="str">
            <v>19.004.0250-A</v>
          </cell>
          <cell r="J143" t="str">
            <v>VEICULO DE PASSEIO,5 PASSAGEIROS,MOTOR BICOMBUSTIVEL (GASOLINA E ALCOOL) DE 1,0 LITRO,EXCLUSIVE MOTORISTA</v>
          </cell>
          <cell r="K143" t="e">
            <v>#REF!</v>
          </cell>
          <cell r="L143" t="e">
            <v>#REF!</v>
          </cell>
          <cell r="M143" t="e">
            <v>#REF!</v>
          </cell>
          <cell r="N143" t="e">
            <v>#REF!</v>
          </cell>
          <cell r="O143" t="e">
            <v>#REF!</v>
          </cell>
          <cell r="P143" t="e">
            <v>#REF!</v>
          </cell>
          <cell r="Q143" t="e">
            <v>#REF!</v>
          </cell>
          <cell r="R143" t="e">
            <v>#REF!</v>
          </cell>
          <cell r="S143" t="e">
            <v>#REF!</v>
          </cell>
          <cell r="T143" t="e">
            <v>#REF!</v>
          </cell>
          <cell r="U143" t="e">
            <v>#REF!</v>
          </cell>
          <cell r="V143" t="str">
            <v>MES</v>
          </cell>
          <cell r="W143">
            <v>12</v>
          </cell>
          <cell r="Y143">
            <v>5338.75</v>
          </cell>
          <cell r="Z143">
            <v>5338.75</v>
          </cell>
          <cell r="AA143">
            <v>64065</v>
          </cell>
          <cell r="AB143">
            <v>64065</v>
          </cell>
        </row>
        <row r="145">
          <cell r="N145" t="str">
            <v>Qtde. Veículos / Equip.</v>
          </cell>
          <cell r="P145" t="str">
            <v>Mês</v>
          </cell>
          <cell r="R145" t="str">
            <v xml:space="preserve">Período </v>
          </cell>
          <cell r="T145" t="str">
            <v>Total</v>
          </cell>
        </row>
        <row r="146">
          <cell r="N146">
            <v>1</v>
          </cell>
          <cell r="O146" t="str">
            <v>x</v>
          </cell>
          <cell r="P146">
            <v>12</v>
          </cell>
          <cell r="Q146" t="str">
            <v>x</v>
          </cell>
          <cell r="R146">
            <v>1</v>
          </cell>
          <cell r="S146" t="str">
            <v>=</v>
          </cell>
          <cell r="T146">
            <v>12</v>
          </cell>
        </row>
        <row r="147">
          <cell r="T147">
            <v>12</v>
          </cell>
        </row>
        <row r="149">
          <cell r="F149" t="str">
            <v>02.02</v>
          </cell>
          <cell r="G149" t="str">
            <v>EQUIPE DE CAMPO</v>
          </cell>
          <cell r="AA149">
            <v>98165.759999999995</v>
          </cell>
          <cell r="AB149">
            <v>88344.960000000006</v>
          </cell>
        </row>
        <row r="150">
          <cell r="F150" t="str">
            <v>02.02.01</v>
          </cell>
          <cell r="G150" t="str">
            <v>EMOP</v>
          </cell>
          <cell r="H150" t="str">
            <v>05.105.0127-0</v>
          </cell>
          <cell r="I150" t="str">
            <v>05.105.0127-A</v>
          </cell>
          <cell r="J150" t="str">
            <v>MAO-DE-OBRA DE ENCARREGADO DE OBRA,INCLUSIVE ENCARGOS SOCIAIS</v>
          </cell>
          <cell r="K150" t="e">
            <v>#REF!</v>
          </cell>
          <cell r="L150" t="e">
            <v>#REF!</v>
          </cell>
          <cell r="M150" t="e">
            <v>#REF!</v>
          </cell>
          <cell r="N150" t="e">
            <v>#REF!</v>
          </cell>
          <cell r="O150" t="e">
            <v>#REF!</v>
          </cell>
          <cell r="P150" t="e">
            <v>#REF!</v>
          </cell>
          <cell r="Q150" t="e">
            <v>#REF!</v>
          </cell>
          <cell r="R150" t="e">
            <v>#REF!</v>
          </cell>
          <cell r="S150" t="e">
            <v>#REF!</v>
          </cell>
          <cell r="T150" t="e">
            <v>#REF!</v>
          </cell>
          <cell r="U150" t="e">
            <v>#REF!</v>
          </cell>
          <cell r="V150" t="str">
            <v>MES</v>
          </cell>
          <cell r="W150">
            <v>12</v>
          </cell>
          <cell r="Y150">
            <v>8180.48</v>
          </cell>
          <cell r="Z150">
            <v>7362.08</v>
          </cell>
          <cell r="AA150">
            <v>98165.759999999995</v>
          </cell>
          <cell r="AB150">
            <v>88344.960000000006</v>
          </cell>
        </row>
        <row r="152">
          <cell r="N152" t="str">
            <v>Qtde. de Profissionais</v>
          </cell>
          <cell r="P152" t="str">
            <v>Mês</v>
          </cell>
          <cell r="R152" t="str">
            <v xml:space="preserve">Período </v>
          </cell>
          <cell r="T152" t="str">
            <v>Total</v>
          </cell>
        </row>
        <row r="153">
          <cell r="N153">
            <v>1</v>
          </cell>
          <cell r="O153" t="str">
            <v>x</v>
          </cell>
          <cell r="P153">
            <v>12</v>
          </cell>
          <cell r="Q153" t="str">
            <v>x</v>
          </cell>
          <cell r="R153">
            <v>1</v>
          </cell>
          <cell r="S153" t="str">
            <v>=</v>
          </cell>
          <cell r="T153">
            <v>12</v>
          </cell>
        </row>
        <row r="154">
          <cell r="T154">
            <v>12</v>
          </cell>
        </row>
        <row r="156">
          <cell r="F156" t="str">
            <v>02.03</v>
          </cell>
          <cell r="G156" t="str">
            <v>EQUIPE ADMINISTRATIVA</v>
          </cell>
          <cell r="AA156">
            <v>69801.600000000006</v>
          </cell>
          <cell r="AB156">
            <v>62810.879999999997</v>
          </cell>
        </row>
        <row r="157">
          <cell r="F157" t="str">
            <v>02.03.01</v>
          </cell>
          <cell r="G157" t="str">
            <v>EMOP</v>
          </cell>
          <cell r="H157" t="str">
            <v>05.105.0122-0</v>
          </cell>
          <cell r="I157" t="str">
            <v>05.105.0122-A</v>
          </cell>
          <cell r="J157" t="str">
            <v>MAO-DE-OBRA DE ALMOXARIFE,INCLUSIVE ENCARGOS SOCIAIS</v>
          </cell>
          <cell r="K157" t="e">
            <v>#REF!</v>
          </cell>
          <cell r="L157" t="e">
            <v>#REF!</v>
          </cell>
          <cell r="M157" t="e">
            <v>#REF!</v>
          </cell>
          <cell r="N157" t="e">
            <v>#REF!</v>
          </cell>
          <cell r="O157" t="e">
            <v>#REF!</v>
          </cell>
          <cell r="P157" t="e">
            <v>#REF!</v>
          </cell>
          <cell r="Q157" t="e">
            <v>#REF!</v>
          </cell>
          <cell r="R157" t="e">
            <v>#REF!</v>
          </cell>
          <cell r="S157" t="e">
            <v>#REF!</v>
          </cell>
          <cell r="T157" t="e">
            <v>#REF!</v>
          </cell>
          <cell r="U157" t="e">
            <v>#REF!</v>
          </cell>
          <cell r="V157" t="str">
            <v>MES</v>
          </cell>
          <cell r="W157">
            <v>12</v>
          </cell>
          <cell r="Y157">
            <v>5816.8</v>
          </cell>
          <cell r="Z157">
            <v>5234.24</v>
          </cell>
          <cell r="AA157">
            <v>69801.600000000006</v>
          </cell>
          <cell r="AB157">
            <v>62810.879999999997</v>
          </cell>
        </row>
        <row r="159">
          <cell r="N159" t="str">
            <v>Qtde. de Profissionais</v>
          </cell>
          <cell r="P159" t="str">
            <v>Mês</v>
          </cell>
          <cell r="R159" t="str">
            <v xml:space="preserve">Período </v>
          </cell>
          <cell r="T159" t="str">
            <v>Total</v>
          </cell>
        </row>
        <row r="160">
          <cell r="N160">
            <v>1</v>
          </cell>
          <cell r="O160" t="str">
            <v>x</v>
          </cell>
          <cell r="P160">
            <v>12</v>
          </cell>
          <cell r="Q160" t="str">
            <v>x</v>
          </cell>
          <cell r="R160">
            <v>1</v>
          </cell>
          <cell r="S160" t="str">
            <v>=</v>
          </cell>
          <cell r="T160">
            <v>12</v>
          </cell>
        </row>
        <row r="161">
          <cell r="T161">
            <v>12</v>
          </cell>
        </row>
        <row r="163">
          <cell r="F163" t="str">
            <v>02.04</v>
          </cell>
          <cell r="G163" t="str">
            <v>EQUIPE DE SEGURANÇA E MEDICINA DO TRABALHO</v>
          </cell>
          <cell r="AA163">
            <v>49082.879999999997</v>
          </cell>
          <cell r="AB163">
            <v>44172.480000000003</v>
          </cell>
        </row>
        <row r="164">
          <cell r="F164" t="str">
            <v>02.04.01</v>
          </cell>
          <cell r="G164" t="str">
            <v>EMOP</v>
          </cell>
          <cell r="H164" t="str">
            <v>05.105.0169-0</v>
          </cell>
          <cell r="I164" t="str">
            <v>05.105.0169-A</v>
          </cell>
          <cell r="J164" t="str">
            <v>MAO-DE-OBRA DE TECNICO DE SEGURANCA DO TRABALHO,INCLUSIVE ENCARGOS SOCIAIS</v>
          </cell>
          <cell r="K164" t="e">
            <v>#REF!</v>
          </cell>
          <cell r="L164" t="e">
            <v>#REF!</v>
          </cell>
          <cell r="M164" t="e">
            <v>#REF!</v>
          </cell>
          <cell r="N164" t="e">
            <v>#REF!</v>
          </cell>
          <cell r="O164" t="e">
            <v>#REF!</v>
          </cell>
          <cell r="P164" t="e">
            <v>#REF!</v>
          </cell>
          <cell r="Q164" t="e">
            <v>#REF!</v>
          </cell>
          <cell r="R164" t="e">
            <v>#REF!</v>
          </cell>
          <cell r="S164" t="e">
            <v>#REF!</v>
          </cell>
          <cell r="T164" t="e">
            <v>#REF!</v>
          </cell>
          <cell r="U164" t="e">
            <v>#REF!</v>
          </cell>
          <cell r="V164" t="str">
            <v>MES</v>
          </cell>
          <cell r="W164">
            <v>6</v>
          </cell>
          <cell r="Y164">
            <v>8180.48</v>
          </cell>
          <cell r="Z164">
            <v>7362.08</v>
          </cell>
          <cell r="AA164">
            <v>49082.879999999997</v>
          </cell>
          <cell r="AB164">
            <v>44172.480000000003</v>
          </cell>
        </row>
        <row r="166">
          <cell r="N166" t="str">
            <v>Qtde. de Profissionais</v>
          </cell>
          <cell r="P166" t="str">
            <v>Mês</v>
          </cell>
          <cell r="R166" t="str">
            <v xml:space="preserve">Período </v>
          </cell>
          <cell r="T166" t="str">
            <v>Total</v>
          </cell>
        </row>
        <row r="167">
          <cell r="N167">
            <v>1</v>
          </cell>
          <cell r="O167" t="str">
            <v>x</v>
          </cell>
          <cell r="P167">
            <v>12</v>
          </cell>
          <cell r="Q167" t="str">
            <v>x</v>
          </cell>
          <cell r="R167">
            <v>0.5</v>
          </cell>
          <cell r="S167" t="str">
            <v>=</v>
          </cell>
          <cell r="T167">
            <v>6</v>
          </cell>
        </row>
        <row r="168">
          <cell r="T168">
            <v>6</v>
          </cell>
        </row>
        <row r="170">
          <cell r="F170" t="str">
            <v>02.05</v>
          </cell>
          <cell r="G170" t="str">
            <v>SEGURANÇA PATRIMONIAL</v>
          </cell>
          <cell r="AA170">
            <v>163218.23999999999</v>
          </cell>
          <cell r="AB170">
            <v>146873.4</v>
          </cell>
        </row>
        <row r="171">
          <cell r="F171" t="str">
            <v>02.05.01</v>
          </cell>
          <cell r="G171" t="str">
            <v>EMOP</v>
          </cell>
          <cell r="H171" t="str">
            <v>05.105.0204-0</v>
          </cell>
          <cell r="I171" t="str">
            <v>05.105.0204-A</v>
          </cell>
          <cell r="J171" t="str">
            <v>SERVICO DE VIGILANCIA COM VIGIA DE OBRA,PARA 1 POSTO,CONSIDERANDO APENAS O CUSTO APOS A JORNADA NORMAL DE TRABALHO.O CUSTO INCLUI VIGILANCIA AOS SABADOS,DOMINGOS E FERIADOS</v>
          </cell>
          <cell r="K171" t="e">
            <v>#REF!</v>
          </cell>
          <cell r="L171" t="e">
            <v>#REF!</v>
          </cell>
          <cell r="M171" t="e">
            <v>#REF!</v>
          </cell>
          <cell r="N171" t="e">
            <v>#REF!</v>
          </cell>
          <cell r="O171" t="e">
            <v>#REF!</v>
          </cell>
          <cell r="P171" t="e">
            <v>#REF!</v>
          </cell>
          <cell r="Q171" t="e">
            <v>#REF!</v>
          </cell>
          <cell r="R171" t="e">
            <v>#REF!</v>
          </cell>
          <cell r="S171" t="e">
            <v>#REF!</v>
          </cell>
          <cell r="T171" t="e">
            <v>#REF!</v>
          </cell>
          <cell r="U171" t="e">
            <v>#REF!</v>
          </cell>
          <cell r="V171" t="str">
            <v>MES</v>
          </cell>
          <cell r="W171">
            <v>12</v>
          </cell>
          <cell r="Y171">
            <v>13601.52</v>
          </cell>
          <cell r="Z171">
            <v>12239.45</v>
          </cell>
          <cell r="AA171">
            <v>163218.23999999999</v>
          </cell>
          <cell r="AB171">
            <v>146873.4</v>
          </cell>
        </row>
        <row r="173">
          <cell r="G173" t="str">
            <v xml:space="preserve">Vigilância </v>
          </cell>
          <cell r="N173" t="str">
            <v>Qtde. de Profissionais</v>
          </cell>
          <cell r="P173" t="str">
            <v>Mês</v>
          </cell>
          <cell r="R173" t="str">
            <v xml:space="preserve">Período </v>
          </cell>
          <cell r="T173" t="str">
            <v>Total</v>
          </cell>
        </row>
        <row r="174">
          <cell r="N174">
            <v>1</v>
          </cell>
          <cell r="O174" t="str">
            <v>x</v>
          </cell>
          <cell r="P174">
            <v>12</v>
          </cell>
          <cell r="Q174" t="str">
            <v>x</v>
          </cell>
          <cell r="R174">
            <v>1</v>
          </cell>
          <cell r="S174" t="str">
            <v>=</v>
          </cell>
          <cell r="T174">
            <v>12</v>
          </cell>
        </row>
        <row r="175">
          <cell r="T175">
            <v>12</v>
          </cell>
        </row>
        <row r="177">
          <cell r="F177" t="str">
            <v>02.06</v>
          </cell>
          <cell r="G177" t="str">
            <v>DESPESAS DO CANTEIRO DE OBRAS</v>
          </cell>
          <cell r="AA177">
            <v>53218.6</v>
          </cell>
          <cell r="AB177">
            <v>53218.6</v>
          </cell>
        </row>
        <row r="178">
          <cell r="F178" t="str">
            <v>02.06.01</v>
          </cell>
          <cell r="G178" t="str">
            <v>EMOP</v>
          </cell>
          <cell r="H178" t="str">
            <v>05.100.0900-0</v>
          </cell>
          <cell r="I178" t="str">
            <v>05.100.0900-A</v>
          </cell>
          <cell r="J178" t="str">
    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    </cell>
          <cell r="K178" t="e">
            <v>#REF!</v>
          </cell>
          <cell r="L178" t="e">
            <v>#REF!</v>
          </cell>
          <cell r="M178" t="e">
            <v>#REF!</v>
          </cell>
          <cell r="N178" t="e">
            <v>#REF!</v>
          </cell>
          <cell r="O178" t="e">
            <v>#REF!</v>
          </cell>
          <cell r="P178" t="e">
            <v>#REF!</v>
          </cell>
          <cell r="Q178" t="e">
            <v>#REF!</v>
          </cell>
          <cell r="R178" t="e">
            <v>#REF!</v>
          </cell>
          <cell r="S178" t="e">
            <v>#REF!</v>
          </cell>
          <cell r="T178" t="e">
            <v>#REF!</v>
          </cell>
          <cell r="U178" t="e">
            <v>#REF!</v>
          </cell>
          <cell r="V178" t="str">
            <v>UR</v>
          </cell>
          <cell r="W178">
            <v>1484.48</v>
          </cell>
          <cell r="Y178">
            <v>35.85</v>
          </cell>
          <cell r="Z178">
            <v>35.85</v>
          </cell>
          <cell r="AA178">
            <v>53218.6</v>
          </cell>
          <cell r="AB178">
            <v>53218.6</v>
          </cell>
        </row>
        <row r="180">
          <cell r="L180" t="str">
            <v>Custo Total</v>
          </cell>
          <cell r="P180" t="str">
            <v>Custo Total</v>
          </cell>
          <cell r="R180" t="str">
            <v>Valor da UR</v>
          </cell>
          <cell r="T180" t="str">
            <v>Total</v>
          </cell>
        </row>
        <row r="181">
          <cell r="L181">
            <v>1064374.44</v>
          </cell>
          <cell r="M181" t="str">
            <v>x</v>
          </cell>
          <cell r="N181">
            <v>0.05</v>
          </cell>
          <cell r="O181" t="str">
            <v>=</v>
          </cell>
          <cell r="P181">
            <v>53218.720000000001</v>
          </cell>
          <cell r="Q181" t="str">
            <v>/</v>
          </cell>
          <cell r="R181">
            <v>35.85</v>
          </cell>
          <cell r="S181" t="str">
            <v>=</v>
          </cell>
          <cell r="T181">
            <v>1484.48</v>
          </cell>
        </row>
        <row r="182">
          <cell r="T182">
            <v>1484.48</v>
          </cell>
        </row>
        <row r="184">
          <cell r="F184" t="str">
            <v>03</v>
          </cell>
          <cell r="G184" t="str">
            <v>ENCARGOS COMPLEMENTARES</v>
          </cell>
          <cell r="AA184">
            <v>484164.24</v>
          </cell>
          <cell r="AB184">
            <v>484164.24</v>
          </cell>
        </row>
        <row r="185">
          <cell r="F185" t="str">
            <v>03.01</v>
          </cell>
          <cell r="G185" t="str">
            <v>ENCARGOS COMPLEMENTARES</v>
          </cell>
          <cell r="AA185">
            <v>484164.24</v>
          </cell>
          <cell r="AB185">
            <v>484164.24</v>
          </cell>
        </row>
        <row r="186">
          <cell r="F186" t="str">
            <v>03.01.01</v>
          </cell>
          <cell r="G186" t="str">
            <v>EMOP</v>
          </cell>
          <cell r="H186" t="str">
            <v>05.100.0026-0</v>
          </cell>
          <cell r="I186" t="str">
            <v>05.100.0026-A</v>
          </cell>
          <cell r="J186" t="str">
            <v>VALE TRANSPORTE, CONSIDERANDO PASSAGEM IDA E VOLTA</v>
          </cell>
          <cell r="K186" t="e">
            <v>#REF!</v>
          </cell>
          <cell r="L186" t="e">
            <v>#REF!</v>
          </cell>
          <cell r="M186" t="e">
            <v>#REF!</v>
          </cell>
          <cell r="N186" t="e">
            <v>#REF!</v>
          </cell>
          <cell r="O186" t="e">
            <v>#REF!</v>
          </cell>
          <cell r="P186" t="e">
            <v>#REF!</v>
          </cell>
          <cell r="Q186" t="e">
            <v>#REF!</v>
          </cell>
          <cell r="R186" t="e">
            <v>#REF!</v>
          </cell>
          <cell r="S186" t="e">
            <v>#REF!</v>
          </cell>
          <cell r="T186" t="e">
            <v>#REF!</v>
          </cell>
          <cell r="U186" t="e">
            <v>#REF!</v>
          </cell>
          <cell r="V186" t="str">
            <v>UN</v>
          </cell>
          <cell r="W186">
            <v>9768</v>
          </cell>
          <cell r="Y186">
            <v>7.93</v>
          </cell>
          <cell r="Z186">
            <v>7.93</v>
          </cell>
          <cell r="AA186">
            <v>77460.240000000005</v>
          </cell>
          <cell r="AB186">
            <v>77460.240000000005</v>
          </cell>
        </row>
        <row r="188">
          <cell r="H188" t="str">
            <v>Categoria de Serviços</v>
          </cell>
          <cell r="L188" t="str">
            <v>% Mão-de-Obra (1)</v>
          </cell>
          <cell r="N188" t="str">
            <v>Valor da Planilha</v>
          </cell>
          <cell r="P188" t="str">
            <v>Valor Mão-de-Obra</v>
          </cell>
        </row>
        <row r="189">
          <cell r="H189" t="str">
            <v>Pavimentação Asfáltica</v>
          </cell>
          <cell r="L189">
            <v>0.04</v>
          </cell>
          <cell r="M189" t="str">
            <v>x</v>
          </cell>
          <cell r="O189" t="str">
            <v>=</v>
          </cell>
          <cell r="P189">
            <v>0</v>
          </cell>
        </row>
        <row r="190">
          <cell r="H190" t="str">
            <v>Terraplenagem, Aterro Sanitário e Dragagem</v>
          </cell>
          <cell r="L190">
            <v>0.06</v>
          </cell>
          <cell r="M190" t="str">
            <v>x</v>
          </cell>
          <cell r="O190" t="str">
            <v>=</v>
          </cell>
          <cell r="P190">
            <v>0</v>
          </cell>
        </row>
        <row r="191">
          <cell r="H191" t="str">
            <v>Obras de Arte (Pontes e Viadutos)</v>
          </cell>
          <cell r="L191">
            <v>0.18</v>
          </cell>
          <cell r="M191" t="str">
            <v>x</v>
          </cell>
          <cell r="O191" t="str">
            <v>=</v>
          </cell>
          <cell r="P191">
            <v>0</v>
          </cell>
        </row>
        <row r="192">
          <cell r="H192" t="str">
            <v>Drenagem</v>
          </cell>
          <cell r="L192">
            <v>0.2</v>
          </cell>
          <cell r="M192" t="str">
            <v>x</v>
          </cell>
          <cell r="N192">
            <v>951687.64999999991</v>
          </cell>
          <cell r="O192" t="str">
            <v>=</v>
          </cell>
          <cell r="P192">
            <v>190337.53</v>
          </cell>
        </row>
        <row r="193">
          <cell r="H193" t="str">
            <v>Demais serviços</v>
          </cell>
          <cell r="L193">
            <v>0.14000000000000001</v>
          </cell>
          <cell r="M193" t="str">
            <v>x</v>
          </cell>
          <cell r="N193">
            <v>15461299.15</v>
          </cell>
          <cell r="O193" t="str">
            <v>=</v>
          </cell>
          <cell r="P193">
            <v>2164581.88</v>
          </cell>
        </row>
        <row r="196">
          <cell r="H196" t="str">
            <v>Valor da Mão-de-Obra</v>
          </cell>
          <cell r="J196">
            <v>2354919.4099999997</v>
          </cell>
        </row>
        <row r="197">
          <cell r="H197" t="str">
            <v>Salário Médio (h)</v>
          </cell>
          <cell r="I197" t="str">
            <v>01968</v>
          </cell>
          <cell r="J197">
            <v>27.92</v>
          </cell>
        </row>
        <row r="198">
          <cell r="H198" t="str">
            <v>Prazo da Obra</v>
          </cell>
          <cell r="J198">
            <v>12</v>
          </cell>
        </row>
        <row r="199">
          <cell r="H199" t="str">
            <v>Jornada Trabalho Mensal</v>
          </cell>
          <cell r="J199">
            <v>176</v>
          </cell>
          <cell r="L199" t="str">
            <v>(pedreiro)</v>
          </cell>
        </row>
        <row r="200">
          <cell r="H200" t="str">
            <v>Tota de Horas Trabalhadas</v>
          </cell>
          <cell r="J200">
            <v>2112</v>
          </cell>
        </row>
        <row r="202">
          <cell r="H202" t="str">
            <v>Nº de Operários =</v>
          </cell>
          <cell r="L202">
            <v>0.7</v>
          </cell>
          <cell r="N202">
            <v>2354919.4099999997</v>
          </cell>
          <cell r="O202" t="str">
            <v>/</v>
          </cell>
          <cell r="P202">
            <v>2112</v>
          </cell>
          <cell r="Q202" t="str">
            <v>/</v>
          </cell>
          <cell r="R202">
            <v>27.92</v>
          </cell>
          <cell r="S202" t="str">
            <v>=</v>
          </cell>
          <cell r="T202">
            <v>28</v>
          </cell>
        </row>
        <row r="203">
          <cell r="H203" t="str">
            <v>Equipe administrativa =</v>
          </cell>
          <cell r="S203" t="str">
            <v>=</v>
          </cell>
          <cell r="T203">
            <v>9</v>
          </cell>
        </row>
        <row r="204">
          <cell r="R204" t="str">
            <v>Efetivo Total</v>
          </cell>
          <cell r="S204" t="str">
            <v>=</v>
          </cell>
          <cell r="T204">
            <v>37</v>
          </cell>
        </row>
        <row r="206">
          <cell r="N206" t="str">
            <v>Qtde. de Profissionais</v>
          </cell>
          <cell r="P206" t="str">
            <v>Prazo</v>
          </cell>
          <cell r="R206" t="str">
            <v>Período</v>
          </cell>
          <cell r="T206" t="str">
            <v>Total</v>
          </cell>
        </row>
        <row r="207">
          <cell r="N207">
            <v>37</v>
          </cell>
          <cell r="O207" t="str">
            <v>x</v>
          </cell>
          <cell r="P207">
            <v>22</v>
          </cell>
          <cell r="Q207" t="str">
            <v>x</v>
          </cell>
          <cell r="R207">
            <v>12</v>
          </cell>
          <cell r="S207" t="str">
            <v>=</v>
          </cell>
          <cell r="T207">
            <v>9768</v>
          </cell>
        </row>
        <row r="208">
          <cell r="T208">
            <v>9768</v>
          </cell>
        </row>
        <row r="210">
          <cell r="F210" t="str">
            <v>03.01.02</v>
          </cell>
          <cell r="G210" t="str">
            <v>EMOP</v>
          </cell>
          <cell r="H210" t="str">
            <v>05.100.0020-0</v>
          </cell>
          <cell r="I210" t="str">
            <v>05.100.0020-A</v>
          </cell>
          <cell r="J210" t="str">
            <v>CAFE DA MANHA, CONFORME CONVENCAO DO TRABALHO PARA CONSTRUCAO CIVIL E CONDICOES HIGIENICAS E SANITARIAS ADEQUADAS</v>
          </cell>
          <cell r="K210" t="e">
            <v>#REF!</v>
          </cell>
          <cell r="L210" t="e">
            <v>#REF!</v>
          </cell>
          <cell r="M210" t="e">
            <v>#REF!</v>
          </cell>
          <cell r="N210" t="e">
            <v>#REF!</v>
          </cell>
          <cell r="O210" t="e">
            <v>#REF!</v>
          </cell>
          <cell r="P210" t="e">
            <v>#REF!</v>
          </cell>
          <cell r="Q210" t="e">
            <v>#REF!</v>
          </cell>
          <cell r="R210" t="e">
            <v>#REF!</v>
          </cell>
          <cell r="S210" t="e">
            <v>#REF!</v>
          </cell>
          <cell r="T210" t="e">
            <v>#REF!</v>
          </cell>
          <cell r="U210" t="e">
            <v>#REF!</v>
          </cell>
          <cell r="V210" t="str">
            <v>UN</v>
          </cell>
          <cell r="W210">
            <v>9768</v>
          </cell>
          <cell r="Y210">
            <v>10</v>
          </cell>
          <cell r="Z210">
            <v>10</v>
          </cell>
          <cell r="AA210">
            <v>97680</v>
          </cell>
          <cell r="AB210">
            <v>97680</v>
          </cell>
        </row>
        <row r="212">
          <cell r="N212" t="str">
            <v>Qtde. de Profissionais</v>
          </cell>
          <cell r="P212" t="str">
            <v>Prazo</v>
          </cell>
          <cell r="R212" t="str">
            <v>Período</v>
          </cell>
          <cell r="T212" t="str">
            <v>Total</v>
          </cell>
        </row>
        <row r="213">
          <cell r="N213">
            <v>37</v>
          </cell>
          <cell r="O213" t="str">
            <v>x</v>
          </cell>
          <cell r="P213">
            <v>22</v>
          </cell>
          <cell r="Q213" t="str">
            <v>x</v>
          </cell>
          <cell r="R213">
            <v>12</v>
          </cell>
          <cell r="S213" t="str">
            <v>=</v>
          </cell>
          <cell r="T213">
            <v>9768</v>
          </cell>
        </row>
        <row r="214">
          <cell r="T214">
            <v>9768</v>
          </cell>
        </row>
        <row r="216">
          <cell r="F216" t="str">
            <v>03.01.03</v>
          </cell>
          <cell r="G216" t="str">
            <v>EMOP</v>
          </cell>
          <cell r="H216" t="str">
            <v>05.100.0022-0</v>
          </cell>
          <cell r="I216" t="str">
            <v>05.100.0022-A</v>
          </cell>
          <cell r="J216" t="str">
            <v>REFEICAO CONFORME CONVENCAO DO TRABALHO PARA CONSTRUCAO CIVIL E CONDICOES HIGIENICAS E SANITARIAS ADEQUADAS</v>
          </cell>
          <cell r="K216" t="e">
            <v>#REF!</v>
          </cell>
          <cell r="L216" t="e">
            <v>#REF!</v>
          </cell>
          <cell r="M216" t="e">
            <v>#REF!</v>
          </cell>
          <cell r="N216" t="e">
            <v>#REF!</v>
          </cell>
          <cell r="O216" t="e">
            <v>#REF!</v>
          </cell>
          <cell r="P216" t="e">
            <v>#REF!</v>
          </cell>
          <cell r="Q216" t="e">
            <v>#REF!</v>
          </cell>
          <cell r="R216" t="e">
            <v>#REF!</v>
          </cell>
          <cell r="S216" t="e">
            <v>#REF!</v>
          </cell>
          <cell r="T216" t="e">
            <v>#REF!</v>
          </cell>
          <cell r="U216" t="e">
            <v>#REF!</v>
          </cell>
          <cell r="V216" t="str">
            <v>UN</v>
          </cell>
          <cell r="W216">
            <v>9768</v>
          </cell>
          <cell r="Y216">
            <v>18</v>
          </cell>
          <cell r="Z216">
            <v>18</v>
          </cell>
          <cell r="AA216">
            <v>175824</v>
          </cell>
          <cell r="AB216">
            <v>175824</v>
          </cell>
        </row>
        <row r="218">
          <cell r="N218" t="str">
            <v>Qtde. de Profissionais</v>
          </cell>
          <cell r="P218" t="str">
            <v>Prazo</v>
          </cell>
          <cell r="R218" t="str">
            <v>Período</v>
          </cell>
          <cell r="T218" t="str">
            <v>Total</v>
          </cell>
        </row>
        <row r="219">
          <cell r="N219">
            <v>37</v>
          </cell>
          <cell r="O219" t="str">
            <v>x</v>
          </cell>
          <cell r="P219">
            <v>22</v>
          </cell>
          <cell r="Q219" t="str">
            <v>x</v>
          </cell>
          <cell r="R219">
            <v>12</v>
          </cell>
          <cell r="S219" t="str">
            <v>=</v>
          </cell>
          <cell r="T219">
            <v>9768</v>
          </cell>
        </row>
        <row r="220">
          <cell r="T220">
            <v>9768</v>
          </cell>
        </row>
        <row r="222">
          <cell r="F222" t="str">
            <v>03.01.04</v>
          </cell>
          <cell r="G222" t="str">
            <v>EMOP</v>
          </cell>
          <cell r="H222" t="str">
            <v>05.100.0024-0</v>
          </cell>
          <cell r="I222" t="str">
            <v>05.100.0024-A</v>
          </cell>
          <cell r="J222" t="str">
            <v>CESTA BASICA E AUXILIO SAUDE COM BENEFICIOS MEDICOS E ODONTOLOGICOS,CONFORME CONVENCAO DO TRABALHO PARA CONSTRUCAO CIVIL</v>
          </cell>
          <cell r="K222" t="e">
            <v>#REF!</v>
          </cell>
          <cell r="L222" t="e">
            <v>#REF!</v>
          </cell>
          <cell r="M222" t="e">
            <v>#REF!</v>
          </cell>
          <cell r="N222" t="e">
            <v>#REF!</v>
          </cell>
          <cell r="O222" t="e">
            <v>#REF!</v>
          </cell>
          <cell r="P222" t="e">
            <v>#REF!</v>
          </cell>
          <cell r="Q222" t="e">
            <v>#REF!</v>
          </cell>
          <cell r="R222" t="e">
            <v>#REF!</v>
          </cell>
          <cell r="S222" t="e">
            <v>#REF!</v>
          </cell>
          <cell r="T222" t="e">
            <v>#REF!</v>
          </cell>
          <cell r="U222" t="e">
            <v>#REF!</v>
          </cell>
          <cell r="V222" t="str">
            <v>UNXMES</v>
          </cell>
          <cell r="W222">
            <v>444</v>
          </cell>
          <cell r="Y222">
            <v>300</v>
          </cell>
          <cell r="Z222">
            <v>300</v>
          </cell>
          <cell r="AA222">
            <v>133200</v>
          </cell>
          <cell r="AB222">
            <v>133200</v>
          </cell>
        </row>
        <row r="224">
          <cell r="P224" t="str">
            <v>Qtde. de Profissionais</v>
          </cell>
          <cell r="R224" t="str">
            <v>Período</v>
          </cell>
          <cell r="T224" t="str">
            <v>Total</v>
          </cell>
        </row>
        <row r="225">
          <cell r="P225">
            <v>37</v>
          </cell>
          <cell r="Q225" t="str">
            <v>x</v>
          </cell>
          <cell r="R225">
            <v>12</v>
          </cell>
          <cell r="S225" t="str">
            <v>=</v>
          </cell>
          <cell r="T225">
            <v>444</v>
          </cell>
        </row>
        <row r="226">
          <cell r="T226">
            <v>444</v>
          </cell>
        </row>
        <row r="228">
          <cell r="F228" t="str">
            <v>04</v>
          </cell>
          <cell r="G228" t="str">
            <v>INSTALAÇÕES PROVISÓRIAS</v>
          </cell>
          <cell r="AA228">
            <v>145135.65</v>
          </cell>
          <cell r="AB228">
            <v>140142.52000000005</v>
          </cell>
        </row>
        <row r="229">
          <cell r="F229" t="str">
            <v>04.01</v>
          </cell>
          <cell r="G229" t="str">
            <v xml:space="preserve">CANTEIRO DE OBRAS </v>
          </cell>
          <cell r="AA229">
            <v>145135.65</v>
          </cell>
          <cell r="AB229">
            <v>140142.52000000005</v>
          </cell>
        </row>
        <row r="230">
          <cell r="F230" t="str">
            <v>04.01.01</v>
          </cell>
          <cell r="G230" t="str">
            <v>EMOP</v>
          </cell>
          <cell r="H230" t="str">
            <v>02.006.0015-0</v>
          </cell>
          <cell r="I230" t="str">
            <v>02.006.0015-A</v>
          </cell>
          <cell r="J230" t="str">
    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    </cell>
          <cell r="K230" t="e">
            <v>#REF!</v>
          </cell>
          <cell r="L230" t="e">
            <v>#REF!</v>
          </cell>
          <cell r="M230" t="e">
            <v>#REF!</v>
          </cell>
          <cell r="N230" t="e">
            <v>#REF!</v>
          </cell>
          <cell r="O230" t="e">
            <v>#REF!</v>
          </cell>
          <cell r="P230" t="e">
            <v>#REF!</v>
          </cell>
          <cell r="Q230" t="e">
            <v>#REF!</v>
          </cell>
          <cell r="R230" t="e">
            <v>#REF!</v>
          </cell>
          <cell r="S230" t="e">
            <v>#REF!</v>
          </cell>
          <cell r="T230" t="e">
            <v>#REF!</v>
          </cell>
          <cell r="U230" t="e">
            <v>#REF!</v>
          </cell>
          <cell r="V230" t="str">
            <v>UNXMES</v>
          </cell>
          <cell r="W230">
            <v>24</v>
          </cell>
          <cell r="Y230">
            <v>1250</v>
          </cell>
          <cell r="Z230">
            <v>1250</v>
          </cell>
          <cell r="AA230">
            <v>30000</v>
          </cell>
          <cell r="AB230">
            <v>30000</v>
          </cell>
        </row>
        <row r="232">
          <cell r="P232" t="str">
            <v>Quantidade</v>
          </cell>
          <cell r="R232" t="str">
            <v>Período</v>
          </cell>
          <cell r="T232" t="str">
            <v>Total</v>
          </cell>
        </row>
        <row r="233">
          <cell r="G233" t="str">
            <v xml:space="preserve">Container para Engenharia e Administração </v>
          </cell>
          <cell r="P233">
            <v>1</v>
          </cell>
          <cell r="Q233" t="str">
            <v>x</v>
          </cell>
          <cell r="R233">
            <v>12</v>
          </cell>
          <cell r="S233" t="str">
            <v>=</v>
          </cell>
          <cell r="T233">
            <v>12</v>
          </cell>
        </row>
        <row r="234">
          <cell r="G234" t="str">
            <v>Container para Fiscalização INEA</v>
          </cell>
          <cell r="P234">
            <v>1</v>
          </cell>
          <cell r="Q234" t="str">
            <v>x</v>
          </cell>
          <cell r="R234">
            <v>12</v>
          </cell>
          <cell r="S234" t="str">
            <v>=</v>
          </cell>
          <cell r="T234">
            <v>12</v>
          </cell>
        </row>
        <row r="235">
          <cell r="T235">
            <v>24</v>
          </cell>
        </row>
        <row r="237">
          <cell r="F237" t="str">
            <v>04.01.02</v>
          </cell>
          <cell r="G237" t="str">
            <v>EMOP</v>
          </cell>
          <cell r="H237" t="str">
            <v>02.006.0030-0</v>
          </cell>
          <cell r="I237" t="str">
            <v>02.006.0030-A</v>
          </cell>
          <cell r="J237" t="str">
    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    </cell>
          <cell r="K237" t="e">
            <v>#REF!</v>
          </cell>
          <cell r="L237" t="e">
            <v>#REF!</v>
          </cell>
          <cell r="M237" t="e">
            <v>#REF!</v>
          </cell>
          <cell r="N237" t="e">
            <v>#REF!</v>
          </cell>
          <cell r="O237" t="e">
            <v>#REF!</v>
          </cell>
          <cell r="P237" t="e">
            <v>#REF!</v>
          </cell>
          <cell r="Q237" t="e">
            <v>#REF!</v>
          </cell>
          <cell r="R237" t="e">
            <v>#REF!</v>
          </cell>
          <cell r="S237" t="e">
            <v>#REF!</v>
          </cell>
          <cell r="T237" t="e">
            <v>#REF!</v>
          </cell>
          <cell r="U237" t="e">
            <v>#REF!</v>
          </cell>
          <cell r="V237" t="str">
            <v>UNXMES</v>
          </cell>
          <cell r="W237">
            <v>12</v>
          </cell>
          <cell r="Y237">
            <v>1850</v>
          </cell>
          <cell r="Z237">
            <v>1850</v>
          </cell>
          <cell r="AA237">
            <v>22200</v>
          </cell>
          <cell r="AB237">
            <v>22200</v>
          </cell>
        </row>
        <row r="239">
          <cell r="I239">
            <v>28</v>
          </cell>
          <cell r="J239" t="str">
            <v>Efetivo</v>
          </cell>
        </row>
        <row r="240">
          <cell r="I240">
            <v>1</v>
          </cell>
          <cell r="J240" t="str">
            <v>chuveiro para cada grupo de 10 operários</v>
          </cell>
        </row>
        <row r="241">
          <cell r="I241">
            <v>40</v>
          </cell>
          <cell r="J241" t="str">
            <v>Capacidade de atendimento do contaniner</v>
          </cell>
        </row>
        <row r="243">
          <cell r="L243" t="str">
            <v>Operários</v>
          </cell>
          <cell r="N243" t="str">
            <v>Nº Oper.Atendidos/Unid</v>
          </cell>
          <cell r="P243" t="str">
            <v>Quantidade</v>
          </cell>
          <cell r="R243" t="str">
            <v>Período</v>
          </cell>
          <cell r="T243" t="str">
            <v>Total</v>
          </cell>
        </row>
        <row r="244">
          <cell r="G244" t="str">
            <v xml:space="preserve">Container para Banheiro e vestiário </v>
          </cell>
          <cell r="L244">
            <v>28</v>
          </cell>
          <cell r="M244" t="str">
            <v>/</v>
          </cell>
          <cell r="N244">
            <v>40</v>
          </cell>
          <cell r="O244" t="str">
            <v>=</v>
          </cell>
          <cell r="P244">
            <v>1</v>
          </cell>
          <cell r="Q244" t="str">
            <v>x</v>
          </cell>
          <cell r="R244">
            <v>12</v>
          </cell>
          <cell r="S244" t="str">
            <v>=</v>
          </cell>
          <cell r="T244">
            <v>12</v>
          </cell>
        </row>
        <row r="245">
          <cell r="T245">
            <v>12</v>
          </cell>
        </row>
        <row r="247">
          <cell r="F247" t="str">
            <v>04.01.03</v>
          </cell>
          <cell r="G247" t="str">
            <v>EMOP</v>
          </cell>
          <cell r="H247" t="str">
            <v>02.004.0001-0</v>
          </cell>
          <cell r="I247" t="str">
            <v>02.004.0001-A</v>
          </cell>
          <cell r="J247" t="str">
            <v>BARRACAO DE OBRA,COM PAREDES E PISO DE TABUAS DE MADEIRA DE3ª,COBERTURA DE TELHAS DE FIBROCIMENTO DE 6MM,E INSTALACOES,EXCLUSIVE PINTURA,SENDO REAPROVEITADO 2 VEZES</v>
          </cell>
          <cell r="K247" t="e">
            <v>#REF!</v>
          </cell>
          <cell r="L247" t="e">
            <v>#REF!</v>
          </cell>
          <cell r="M247" t="e">
            <v>#REF!</v>
          </cell>
          <cell r="N247" t="e">
            <v>#REF!</v>
          </cell>
          <cell r="O247" t="e">
            <v>#REF!</v>
          </cell>
          <cell r="P247" t="e">
            <v>#REF!</v>
          </cell>
          <cell r="Q247" t="e">
            <v>#REF!</v>
          </cell>
          <cell r="R247" t="e">
            <v>#REF!</v>
          </cell>
          <cell r="S247" t="e">
            <v>#REF!</v>
          </cell>
          <cell r="T247" t="e">
            <v>#REF!</v>
          </cell>
          <cell r="U247" t="e">
            <v>#REF!</v>
          </cell>
          <cell r="V247" t="str">
            <v>M2</v>
          </cell>
          <cell r="W247">
            <v>69.52</v>
          </cell>
          <cell r="Y247">
            <v>545</v>
          </cell>
          <cell r="Z247">
            <v>502.09</v>
          </cell>
          <cell r="AA247">
            <v>37888.400000000001</v>
          </cell>
          <cell r="AB247">
            <v>34905.29</v>
          </cell>
        </row>
        <row r="249">
          <cell r="G249" t="str">
            <v xml:space="preserve">Efetivo </v>
          </cell>
          <cell r="K249" t="str">
            <v>=</v>
          </cell>
          <cell r="L249">
            <v>28</v>
          </cell>
        </row>
        <row r="250">
          <cell r="G250" t="str">
            <v>Área de Vestiário / Operário</v>
          </cell>
          <cell r="I250" t="str">
            <v xml:space="preserve">( 1,5 m² - (Efetivo / 1000) </v>
          </cell>
          <cell r="K250" t="str">
            <v>=</v>
          </cell>
          <cell r="L250">
            <v>1.47</v>
          </cell>
        </row>
        <row r="251">
          <cell r="G251" t="str">
            <v>Área Refeitório / Operário</v>
          </cell>
          <cell r="K251" t="str">
            <v>=</v>
          </cell>
          <cell r="L251">
            <v>1</v>
          </cell>
        </row>
        <row r="253">
          <cell r="N253" t="str">
            <v>Quantidde</v>
          </cell>
          <cell r="P253" t="str">
            <v>Largura</v>
          </cell>
          <cell r="R253" t="str">
            <v>Comprimento</v>
          </cell>
          <cell r="T253" t="str">
            <v>Total</v>
          </cell>
        </row>
        <row r="254">
          <cell r="G254" t="str">
            <v xml:space="preserve">Almoxarifado </v>
          </cell>
          <cell r="N254">
            <v>1</v>
          </cell>
          <cell r="O254" t="str">
            <v>x</v>
          </cell>
          <cell r="P254">
            <v>5</v>
          </cell>
          <cell r="Q254" t="str">
            <v>x</v>
          </cell>
          <cell r="R254">
            <v>6</v>
          </cell>
          <cell r="S254" t="str">
            <v>=</v>
          </cell>
          <cell r="T254">
            <v>30</v>
          </cell>
        </row>
        <row r="256">
          <cell r="N256" t="str">
            <v>Área / Operário</v>
          </cell>
          <cell r="P256" t="str">
            <v>Efetivo</v>
          </cell>
          <cell r="R256" t="str">
            <v>% Utilização</v>
          </cell>
        </row>
        <row r="257">
          <cell r="G257" t="str">
            <v xml:space="preserve">Vestiário </v>
          </cell>
          <cell r="N257">
            <v>1.47</v>
          </cell>
          <cell r="O257" t="str">
            <v>x</v>
          </cell>
          <cell r="P257">
            <v>37</v>
          </cell>
          <cell r="Q257" t="str">
            <v>x</v>
          </cell>
          <cell r="R257">
            <v>0.5</v>
          </cell>
          <cell r="S257" t="str">
            <v>=</v>
          </cell>
          <cell r="T257">
            <v>27.19</v>
          </cell>
        </row>
        <row r="258">
          <cell r="G258" t="str">
            <v xml:space="preserve">Refeitório </v>
          </cell>
          <cell r="N258">
            <v>1</v>
          </cell>
          <cell r="O258" t="str">
            <v>x</v>
          </cell>
          <cell r="P258">
            <v>37</v>
          </cell>
          <cell r="Q258" t="str">
            <v>x</v>
          </cell>
          <cell r="R258">
            <v>0.33333333333333331</v>
          </cell>
          <cell r="S258" t="str">
            <v>=</v>
          </cell>
          <cell r="T258">
            <v>12.33</v>
          </cell>
        </row>
        <row r="259">
          <cell r="T259">
            <v>69.52</v>
          </cell>
        </row>
        <row r="261">
          <cell r="F261" t="str">
            <v>04.01.04</v>
          </cell>
          <cell r="G261" t="str">
            <v>EMOP</v>
          </cell>
          <cell r="H261" t="str">
            <v>02.010.0001-0</v>
          </cell>
          <cell r="I261" t="str">
            <v>02.010.0001-A</v>
          </cell>
          <cell r="J261" t="str">
            <v>GALPAO ABERTO PARA OFICINAS E DEPOSITOS DE CANTEIRO DE OBRAS,ESTRUTURADO EM MADEIRA,COBERTURA DE TELHAS DE CIMENTO SEM AMIANTO ONDULADAS,DE 6MM DE ESPESSURA,PISO CIMENTADO E PREPARO DO TERRENO</v>
          </cell>
          <cell r="K261" t="e">
            <v>#REF!</v>
          </cell>
          <cell r="L261" t="e">
            <v>#REF!</v>
          </cell>
          <cell r="M261" t="e">
            <v>#REF!</v>
          </cell>
          <cell r="N261" t="e">
            <v>#REF!</v>
          </cell>
          <cell r="O261" t="e">
            <v>#REF!</v>
          </cell>
          <cell r="P261" t="e">
            <v>#REF!</v>
          </cell>
          <cell r="Q261" t="e">
            <v>#REF!</v>
          </cell>
          <cell r="R261" t="e">
            <v>#REF!</v>
          </cell>
          <cell r="S261" t="e">
            <v>#REF!</v>
          </cell>
          <cell r="T261" t="e">
            <v>#REF!</v>
          </cell>
          <cell r="U261" t="e">
            <v>#REF!</v>
          </cell>
          <cell r="V261" t="str">
            <v>M2</v>
          </cell>
          <cell r="W261">
            <v>15</v>
          </cell>
          <cell r="Y261">
            <v>360.78</v>
          </cell>
          <cell r="Z261">
            <v>332.72</v>
          </cell>
          <cell r="AA261">
            <v>5411.7</v>
          </cell>
          <cell r="AB261">
            <v>4990.8</v>
          </cell>
        </row>
        <row r="263">
          <cell r="N263" t="str">
            <v>Quantidde</v>
          </cell>
          <cell r="P263" t="str">
            <v>Largura</v>
          </cell>
          <cell r="R263" t="str">
            <v>Comprimento</v>
          </cell>
          <cell r="T263" t="str">
            <v>Total</v>
          </cell>
        </row>
        <row r="264">
          <cell r="G264" t="str">
            <v>Galpão p/ Oficina de Reparos Mecânicos</v>
          </cell>
          <cell r="N264">
            <v>1</v>
          </cell>
          <cell r="O264" t="str">
            <v>x</v>
          </cell>
          <cell r="P264">
            <v>5</v>
          </cell>
          <cell r="Q264" t="str">
            <v>x</v>
          </cell>
          <cell r="R264">
            <v>3</v>
          </cell>
          <cell r="S264" t="str">
            <v>=</v>
          </cell>
          <cell r="T264">
            <v>15</v>
          </cell>
        </row>
        <row r="265">
          <cell r="T265">
            <v>15</v>
          </cell>
        </row>
        <row r="267">
          <cell r="F267" t="str">
            <v>04.01.05</v>
          </cell>
          <cell r="G267" t="str">
            <v>EMOP</v>
          </cell>
          <cell r="H267" t="str">
            <v>01.006.0010-0</v>
          </cell>
          <cell r="I267" t="str">
            <v>01.006.0010-A</v>
          </cell>
          <cell r="J267" t="str">
            <v>REGULARIZACAO DE TERRENO COM TRATOR EM TORNO DE 80CV,COMPREENDENDO ACERTO,RASPAGEM EVENTUALMENTE ATE 0,30M DE PROFUNDIDADE E AFASTAMENTO LATERAL DO MATERIAL EXCEDENTE</v>
          </cell>
          <cell r="K267" t="e">
            <v>#REF!</v>
          </cell>
          <cell r="L267" t="e">
            <v>#REF!</v>
          </cell>
          <cell r="M267" t="e">
            <v>#REF!</v>
          </cell>
          <cell r="N267" t="e">
            <v>#REF!</v>
          </cell>
          <cell r="O267" t="e">
            <v>#REF!</v>
          </cell>
          <cell r="P267" t="e">
            <v>#REF!</v>
          </cell>
          <cell r="Q267" t="e">
            <v>#REF!</v>
          </cell>
          <cell r="R267" t="e">
            <v>#REF!</v>
          </cell>
          <cell r="S267" t="e">
            <v>#REF!</v>
          </cell>
          <cell r="T267" t="e">
            <v>#REF!</v>
          </cell>
          <cell r="U267" t="e">
            <v>#REF!</v>
          </cell>
          <cell r="V267" t="str">
            <v>M2</v>
          </cell>
          <cell r="W267">
            <v>1200</v>
          </cell>
          <cell r="Y267">
            <v>1.89</v>
          </cell>
          <cell r="Z267">
            <v>1.85</v>
          </cell>
          <cell r="AA267">
            <v>2268</v>
          </cell>
          <cell r="AB267">
            <v>2220</v>
          </cell>
        </row>
        <row r="269">
          <cell r="P269" t="str">
            <v>Comprimento</v>
          </cell>
          <cell r="R269" t="str">
            <v>Largura</v>
          </cell>
          <cell r="T269" t="str">
            <v>Total</v>
          </cell>
        </row>
        <row r="270">
          <cell r="G270" t="str">
            <v>Preparo do terreno para implantação do canteiro de obras</v>
          </cell>
          <cell r="P270">
            <v>40</v>
          </cell>
          <cell r="Q270" t="str">
            <v>x</v>
          </cell>
          <cell r="R270">
            <v>30</v>
          </cell>
          <cell r="S270" t="str">
            <v>=</v>
          </cell>
          <cell r="T270">
            <v>1200</v>
          </cell>
        </row>
        <row r="271">
          <cell r="T271">
            <v>1200</v>
          </cell>
        </row>
        <row r="273">
          <cell r="F273" t="str">
            <v>04.01.06</v>
          </cell>
          <cell r="G273" t="str">
            <v>EMOP</v>
          </cell>
          <cell r="H273" t="str">
            <v>06.085.0025-0</v>
          </cell>
          <cell r="I273" t="str">
            <v>06.085.0025-A</v>
          </cell>
          <cell r="J273" t="str">
            <v>CAMADA HORIZONTAL DRENANTE FEITA COM PEDRA BRITADA,INCLUSIVEFORNECIMENTO E ESPALHAMENTO</v>
          </cell>
          <cell r="K273" t="e">
            <v>#REF!</v>
          </cell>
          <cell r="L273" t="e">
            <v>#REF!</v>
          </cell>
          <cell r="M273" t="e">
            <v>#REF!</v>
          </cell>
          <cell r="N273" t="e">
            <v>#REF!</v>
          </cell>
          <cell r="O273" t="e">
            <v>#REF!</v>
          </cell>
          <cell r="P273" t="e">
            <v>#REF!</v>
          </cell>
          <cell r="Q273" t="e">
            <v>#REF!</v>
          </cell>
          <cell r="R273" t="e">
            <v>#REF!</v>
          </cell>
          <cell r="S273" t="e">
            <v>#REF!</v>
          </cell>
          <cell r="T273" t="e">
            <v>#REF!</v>
          </cell>
          <cell r="U273" t="e">
            <v>#REF!</v>
          </cell>
          <cell r="V273" t="str">
            <v>M3</v>
          </cell>
          <cell r="W273">
            <v>60</v>
          </cell>
          <cell r="Y273">
            <v>221.07</v>
          </cell>
          <cell r="Z273">
            <v>214.83</v>
          </cell>
          <cell r="AA273">
            <v>13264.2</v>
          </cell>
          <cell r="AB273">
            <v>12889.8</v>
          </cell>
        </row>
        <row r="275">
          <cell r="N275" t="str">
            <v>Comprimento</v>
          </cell>
          <cell r="P275" t="str">
            <v>Largura</v>
          </cell>
          <cell r="R275" t="str">
            <v>H</v>
          </cell>
          <cell r="T275" t="str">
            <v>Total</v>
          </cell>
        </row>
        <row r="276">
          <cell r="G276" t="str">
            <v>Preparo do terreno para implantação do canteiro de obras</v>
          </cell>
          <cell r="N276">
            <v>40</v>
          </cell>
          <cell r="O276" t="str">
            <v>x</v>
          </cell>
          <cell r="P276">
            <v>30</v>
          </cell>
          <cell r="Q276" t="str">
            <v>x</v>
          </cell>
          <cell r="R276">
            <v>0.05</v>
          </cell>
          <cell r="S276" t="str">
            <v>=</v>
          </cell>
          <cell r="T276">
            <v>60</v>
          </cell>
        </row>
        <row r="277">
          <cell r="T277">
            <v>60</v>
          </cell>
        </row>
        <row r="279">
          <cell r="F279" t="str">
            <v>04.01.07</v>
          </cell>
          <cell r="G279" t="str">
            <v>EMOP</v>
          </cell>
          <cell r="H279" t="str">
            <v>02.002.0010-0</v>
          </cell>
          <cell r="I279" t="str">
            <v>02.002.0010-A</v>
          </cell>
          <cell r="J279" t="str">
            <v>TAPUME DE VEDACAO OU PROTECAO,EXECUTADO COM TELHAS TRAPEZOIDAIS DE ACO GALVANIZADO,ESPESSURA DE 0,5MM,ESTAS COM 2 VEZESDE UTILIZACAO,INCLUSIVE ENGRADAMENTO DE MADEIRA,UTILIZADO 2VEZES E PINTURA ESMALTE SINTETICO NA FACE EXTERNA</v>
          </cell>
          <cell r="K279" t="e">
            <v>#REF!</v>
          </cell>
          <cell r="L279" t="e">
            <v>#REF!</v>
          </cell>
          <cell r="M279" t="e">
            <v>#REF!</v>
          </cell>
          <cell r="N279" t="e">
            <v>#REF!</v>
          </cell>
          <cell r="O279" t="e">
            <v>#REF!</v>
          </cell>
          <cell r="P279" t="e">
            <v>#REF!</v>
          </cell>
          <cell r="Q279" t="e">
            <v>#REF!</v>
          </cell>
          <cell r="R279" t="e">
            <v>#REF!</v>
          </cell>
          <cell r="S279" t="e">
            <v>#REF!</v>
          </cell>
          <cell r="T279" t="e">
            <v>#REF!</v>
          </cell>
          <cell r="U279" t="e">
            <v>#REF!</v>
          </cell>
          <cell r="V279" t="str">
            <v>M2</v>
          </cell>
          <cell r="W279">
            <v>308</v>
          </cell>
          <cell r="Y279">
            <v>56.11</v>
          </cell>
          <cell r="Z279">
            <v>54.5</v>
          </cell>
          <cell r="AA279">
            <v>17281.88</v>
          </cell>
          <cell r="AB279">
            <v>16786</v>
          </cell>
        </row>
        <row r="281">
          <cell r="P281" t="str">
            <v>Comprimento</v>
          </cell>
          <cell r="R281" t="str">
            <v>Altura</v>
          </cell>
          <cell r="T281" t="str">
            <v>Total</v>
          </cell>
        </row>
        <row r="282">
          <cell r="P282">
            <v>140</v>
          </cell>
          <cell r="Q282" t="str">
            <v>x</v>
          </cell>
          <cell r="R282">
            <v>2.2000000000000002</v>
          </cell>
          <cell r="S282" t="str">
            <v>=</v>
          </cell>
          <cell r="T282">
            <v>308</v>
          </cell>
        </row>
        <row r="283">
          <cell r="T283">
            <v>308</v>
          </cell>
        </row>
        <row r="285">
          <cell r="F285" t="str">
            <v>04.01.08</v>
          </cell>
          <cell r="G285" t="str">
            <v>EMOP</v>
          </cell>
          <cell r="H285" t="str">
            <v>04.013.0015-0</v>
          </cell>
          <cell r="I285" t="str">
            <v>04.013.0015-A</v>
          </cell>
          <cell r="J285" t="str">
            <v>CARGA E DESCARGA DE CONTAINER,SEGUNDO DESCRICAO DA FAMILIA 02.006</v>
          </cell>
          <cell r="K285" t="e">
            <v>#REF!</v>
          </cell>
          <cell r="L285" t="e">
            <v>#REF!</v>
          </cell>
          <cell r="M285" t="e">
            <v>#REF!</v>
          </cell>
          <cell r="N285" t="e">
            <v>#REF!</v>
          </cell>
          <cell r="O285" t="e">
            <v>#REF!</v>
          </cell>
          <cell r="P285" t="e">
            <v>#REF!</v>
          </cell>
          <cell r="Q285" t="e">
            <v>#REF!</v>
          </cell>
          <cell r="R285" t="e">
            <v>#REF!</v>
          </cell>
          <cell r="S285" t="e">
            <v>#REF!</v>
          </cell>
          <cell r="T285" t="e">
            <v>#REF!</v>
          </cell>
          <cell r="U285" t="e">
            <v>#REF!</v>
          </cell>
          <cell r="V285" t="str">
            <v>UN</v>
          </cell>
          <cell r="W285">
            <v>6</v>
          </cell>
          <cell r="Y285">
            <v>102.57</v>
          </cell>
          <cell r="Z285">
            <v>97.72</v>
          </cell>
          <cell r="AA285">
            <v>615.41999999999996</v>
          </cell>
          <cell r="AB285">
            <v>586.32000000000005</v>
          </cell>
        </row>
        <row r="287">
          <cell r="P287" t="str">
            <v>Quantidade</v>
          </cell>
          <cell r="R287" t="str">
            <v>Mob. Desmob.</v>
          </cell>
          <cell r="T287" t="str">
            <v>Total</v>
          </cell>
        </row>
        <row r="288">
          <cell r="P288">
            <v>3</v>
          </cell>
          <cell r="Q288" t="str">
            <v>x</v>
          </cell>
          <cell r="R288">
            <v>2</v>
          </cell>
          <cell r="S288" t="str">
            <v>=</v>
          </cell>
          <cell r="T288">
            <v>6</v>
          </cell>
        </row>
        <row r="289">
          <cell r="T289">
            <v>6</v>
          </cell>
        </row>
        <row r="291">
          <cell r="F291" t="str">
            <v>04.01.09</v>
          </cell>
          <cell r="G291" t="str">
            <v>EMOP</v>
          </cell>
          <cell r="H291" t="str">
            <v>04.005.0300-0</v>
          </cell>
          <cell r="I291" t="str">
            <v>04.005.0300-A</v>
          </cell>
          <cell r="J291" t="str">
            <v>TRANSPORTE DE CONTAINER,SEGUNDO DESCRICAO DA FAMILIA 02.006,EXCLUSIVE CARGA E DESCARGA(VIDE ITEM 04.013.0015)</v>
          </cell>
          <cell r="K291" t="e">
            <v>#REF!</v>
          </cell>
          <cell r="L291" t="e">
            <v>#REF!</v>
          </cell>
          <cell r="M291" t="e">
            <v>#REF!</v>
          </cell>
          <cell r="N291" t="e">
            <v>#REF!</v>
          </cell>
          <cell r="O291" t="e">
            <v>#REF!</v>
          </cell>
          <cell r="P291" t="e">
            <v>#REF!</v>
          </cell>
          <cell r="Q291" t="e">
            <v>#REF!</v>
          </cell>
          <cell r="R291" t="e">
            <v>#REF!</v>
          </cell>
          <cell r="S291" t="e">
            <v>#REF!</v>
          </cell>
          <cell r="T291" t="e">
            <v>#REF!</v>
          </cell>
          <cell r="U291" t="e">
            <v>#REF!</v>
          </cell>
          <cell r="V291" t="str">
            <v>UNXKM</v>
          </cell>
          <cell r="W291">
            <v>6</v>
          </cell>
          <cell r="Y291">
            <v>38.67</v>
          </cell>
          <cell r="Z291">
            <v>37.86</v>
          </cell>
          <cell r="AA291">
            <v>232.02</v>
          </cell>
          <cell r="AB291">
            <v>227.16</v>
          </cell>
        </row>
        <row r="293">
          <cell r="P293" t="str">
            <v>Quantidade</v>
          </cell>
          <cell r="R293" t="str">
            <v>DMT</v>
          </cell>
          <cell r="T293" t="str">
            <v>Total</v>
          </cell>
        </row>
        <row r="294">
          <cell r="G294" t="str">
            <v>Transporte de Container</v>
          </cell>
          <cell r="P294">
            <v>6</v>
          </cell>
          <cell r="Q294" t="str">
            <v>x</v>
          </cell>
          <cell r="R294">
            <v>60.5</v>
          </cell>
          <cell r="S294" t="str">
            <v>=</v>
          </cell>
          <cell r="T294">
            <v>6</v>
          </cell>
        </row>
        <row r="295">
          <cell r="T295">
            <v>6</v>
          </cell>
        </row>
        <row r="297">
          <cell r="F297" t="str">
            <v>04.01.10</v>
          </cell>
          <cell r="G297" t="str">
            <v>EMOP</v>
          </cell>
          <cell r="H297" t="str">
            <v>02.020.0001-0</v>
          </cell>
          <cell r="I297" t="str">
            <v>02.020.0001-A</v>
          </cell>
          <cell r="J297" t="str">
            <v>PLACA DE IDENTIFICACAO DE OBRA PUBLICA,INCLUSIVE PINTURA E SUPORTES DE MADEIRA.FORNECIMENTO E COLOCACAO</v>
          </cell>
          <cell r="K297" t="e">
            <v>#REF!</v>
          </cell>
          <cell r="L297" t="e">
            <v>#REF!</v>
          </cell>
          <cell r="M297" t="e">
            <v>#REF!</v>
          </cell>
          <cell r="N297" t="e">
            <v>#REF!</v>
          </cell>
          <cell r="O297" t="e">
            <v>#REF!</v>
          </cell>
          <cell r="P297" t="e">
            <v>#REF!</v>
          </cell>
          <cell r="Q297" t="e">
            <v>#REF!</v>
          </cell>
          <cell r="R297" t="e">
            <v>#REF!</v>
          </cell>
          <cell r="S297" t="e">
            <v>#REF!</v>
          </cell>
          <cell r="T297" t="e">
            <v>#REF!</v>
          </cell>
          <cell r="U297" t="e">
            <v>#REF!</v>
          </cell>
          <cell r="V297" t="str">
            <v>M2</v>
          </cell>
          <cell r="W297">
            <v>16</v>
          </cell>
          <cell r="Y297">
            <v>546.73</v>
          </cell>
          <cell r="Z297">
            <v>522.09</v>
          </cell>
          <cell r="AA297">
            <v>8747.68</v>
          </cell>
          <cell r="AB297">
            <v>8353.44</v>
          </cell>
        </row>
        <row r="299">
          <cell r="N299" t="str">
            <v>Quantidade</v>
          </cell>
          <cell r="P299" t="str">
            <v>Largura</v>
          </cell>
          <cell r="R299" t="str">
            <v>Comprimento</v>
          </cell>
          <cell r="T299" t="str">
            <v>Total</v>
          </cell>
        </row>
        <row r="300">
          <cell r="G300" t="str">
            <v>Placa de Obra</v>
          </cell>
          <cell r="N300">
            <v>2</v>
          </cell>
          <cell r="O300" t="str">
            <v>x</v>
          </cell>
          <cell r="P300">
            <v>2</v>
          </cell>
          <cell r="Q300" t="str">
            <v>x</v>
          </cell>
          <cell r="R300">
            <v>4</v>
          </cell>
          <cell r="S300" t="str">
            <v>=</v>
          </cell>
          <cell r="T300">
            <v>16</v>
          </cell>
        </row>
        <row r="301">
          <cell r="T301">
            <v>16</v>
          </cell>
        </row>
        <row r="303">
          <cell r="F303" t="str">
            <v>04.01.11</v>
          </cell>
          <cell r="G303" t="str">
            <v>EMOP</v>
          </cell>
          <cell r="H303" t="str">
            <v>02.015.0001-0</v>
          </cell>
          <cell r="I303" t="str">
            <v>02.015.0001-A</v>
          </cell>
          <cell r="J303" t="str">
            <v>INSTALACAO E LIGACAO PROVISORIA PARA ABASTECIMENTO DE AGUA EESGOTAMENTO SANITARIO EM CANTEIRO DE OBRAS,INCLUSIVE ESCAVACAO,EXCLUSIVE REPOSICAO DA PAVIMENTACAO DO LOGRADOURO PUBLICO</v>
          </cell>
          <cell r="K303" t="e">
            <v>#REF!</v>
          </cell>
          <cell r="L303" t="e">
            <v>#REF!</v>
          </cell>
          <cell r="M303" t="e">
            <v>#REF!</v>
          </cell>
          <cell r="N303" t="e">
            <v>#REF!</v>
          </cell>
          <cell r="O303" t="e">
            <v>#REF!</v>
          </cell>
          <cell r="P303" t="e">
            <v>#REF!</v>
          </cell>
          <cell r="Q303" t="e">
            <v>#REF!</v>
          </cell>
          <cell r="R303" t="e">
            <v>#REF!</v>
          </cell>
          <cell r="S303" t="e">
            <v>#REF!</v>
          </cell>
          <cell r="T303" t="e">
            <v>#REF!</v>
          </cell>
          <cell r="U303" t="e">
            <v>#REF!</v>
          </cell>
          <cell r="V303" t="str">
            <v>UN</v>
          </cell>
          <cell r="W303">
            <v>1</v>
          </cell>
          <cell r="Y303">
            <v>4800.37</v>
          </cell>
          <cell r="Z303">
            <v>4676.6400000000003</v>
          </cell>
          <cell r="AA303">
            <v>4800.37</v>
          </cell>
          <cell r="AB303">
            <v>4676.6400000000003</v>
          </cell>
        </row>
        <row r="305">
          <cell r="R305" t="str">
            <v>Quantidade</v>
          </cell>
          <cell r="T305" t="str">
            <v>Total</v>
          </cell>
        </row>
        <row r="306">
          <cell r="R306">
            <v>1</v>
          </cell>
          <cell r="S306" t="str">
            <v>=</v>
          </cell>
          <cell r="T306">
            <v>1</v>
          </cell>
        </row>
        <row r="307">
          <cell r="T307">
            <v>1</v>
          </cell>
        </row>
        <row r="309">
          <cell r="F309" t="str">
            <v>04.01.12</v>
          </cell>
          <cell r="G309" t="str">
            <v>EMOP</v>
          </cell>
          <cell r="H309" t="str">
            <v>02.016.0001-0</v>
          </cell>
          <cell r="I309" t="str">
            <v>02.016.0001-A</v>
          </cell>
          <cell r="J309" t="str">
            <v>INSTALACAO E LIGACAO PROVISORIA DE ALIMENTACAO DE ENERGIA ELETRICA,EM BAIXA TENSAO,PARA CANTEIRO DE OBRAS,M3-CHAVE 100A,CARGA 3KW,20CV,EXCLUSIVE O FORNECIMENTO DO MEDIDOR</v>
          </cell>
          <cell r="K309" t="e">
            <v>#REF!</v>
          </cell>
          <cell r="L309" t="e">
            <v>#REF!</v>
          </cell>
          <cell r="M309" t="e">
            <v>#REF!</v>
          </cell>
          <cell r="N309" t="e">
            <v>#REF!</v>
          </cell>
          <cell r="O309" t="e">
            <v>#REF!</v>
          </cell>
          <cell r="P309" t="e">
            <v>#REF!</v>
          </cell>
          <cell r="Q309" t="e">
            <v>#REF!</v>
          </cell>
          <cell r="R309" t="e">
            <v>#REF!</v>
          </cell>
          <cell r="S309" t="e">
            <v>#REF!</v>
          </cell>
          <cell r="T309" t="e">
            <v>#REF!</v>
          </cell>
          <cell r="U309" t="e">
            <v>#REF!</v>
          </cell>
          <cell r="V309" t="str">
            <v>UN</v>
          </cell>
          <cell r="W309">
            <v>1</v>
          </cell>
          <cell r="Y309">
            <v>2425.98</v>
          </cell>
          <cell r="Z309">
            <v>2307.0700000000002</v>
          </cell>
          <cell r="AA309">
            <v>2425.98</v>
          </cell>
          <cell r="AB309">
            <v>2307.0700000000002</v>
          </cell>
        </row>
        <row r="311">
          <cell r="R311" t="str">
            <v>Quantidade</v>
          </cell>
          <cell r="T311" t="str">
            <v>Total</v>
          </cell>
        </row>
        <row r="312">
          <cell r="R312">
            <v>1</v>
          </cell>
          <cell r="S312" t="str">
            <v>=</v>
          </cell>
          <cell r="T312">
            <v>1</v>
          </cell>
        </row>
        <row r="313">
          <cell r="T313">
            <v>1</v>
          </cell>
        </row>
        <row r="315">
          <cell r="F315" t="str">
            <v>05</v>
          </cell>
          <cell r="G315" t="str">
            <v>MOBILIZAÇÃO E DESMOBILIZAÇÃO</v>
          </cell>
          <cell r="AA315">
            <v>1512.5</v>
          </cell>
          <cell r="AB315">
            <v>1471.29</v>
          </cell>
        </row>
        <row r="316">
          <cell r="F316" t="str">
            <v>05.01</v>
          </cell>
          <cell r="G316" t="str">
            <v>MOBILIZAÇÃO E DESMOBILIZAÇÃO DE EQUIPAMENTOS</v>
          </cell>
          <cell r="AA316">
            <v>1512.5</v>
          </cell>
          <cell r="AB316">
            <v>1471.29</v>
          </cell>
        </row>
        <row r="317">
          <cell r="F317" t="str">
            <v>05.01.01</v>
          </cell>
          <cell r="G317" t="str">
            <v>EMOP</v>
          </cell>
          <cell r="H317" t="str">
            <v>04.014.0091-1</v>
          </cell>
          <cell r="I317" t="str">
            <v>04.014.0091-B</v>
          </cell>
          <cell r="J317" t="str">
            <v>CARGA E DESCARGA DE EQUIPAMENTOS PESADOS,EM CARRETAS,EXCLUSIVE O CUSTO HORARIO DO EQUIPAMENTO DURANTE A OPERACAO</v>
          </cell>
          <cell r="K317" t="e">
            <v>#REF!</v>
          </cell>
          <cell r="L317" t="e">
            <v>#REF!</v>
          </cell>
          <cell r="M317" t="e">
            <v>#REF!</v>
          </cell>
          <cell r="N317" t="e">
            <v>#REF!</v>
          </cell>
          <cell r="O317" t="e">
            <v>#REF!</v>
          </cell>
          <cell r="P317" t="e">
            <v>#REF!</v>
          </cell>
          <cell r="Q317" t="e">
            <v>#REF!</v>
          </cell>
          <cell r="R317" t="e">
            <v>#REF!</v>
          </cell>
          <cell r="S317" t="e">
            <v>#REF!</v>
          </cell>
          <cell r="T317" t="e">
            <v>#REF!</v>
          </cell>
          <cell r="U317" t="e">
            <v>#REF!</v>
          </cell>
          <cell r="V317" t="str">
            <v>T</v>
          </cell>
          <cell r="W317">
            <v>6.78</v>
          </cell>
          <cell r="Y317">
            <v>58.88</v>
          </cell>
          <cell r="Z317">
            <v>54.03</v>
          </cell>
          <cell r="AA317">
            <v>399.2</v>
          </cell>
          <cell r="AB317">
            <v>366.32</v>
          </cell>
        </row>
        <row r="319">
          <cell r="P319" t="str">
            <v>Quantidade</v>
          </cell>
          <cell r="R319" t="str">
            <v>Peso</v>
          </cell>
          <cell r="T319" t="str">
            <v>Total</v>
          </cell>
        </row>
        <row r="320">
          <cell r="G320" t="str">
            <v>Betoneira 400 l</v>
          </cell>
          <cell r="P320">
            <v>2</v>
          </cell>
          <cell r="Q320" t="str">
            <v>x</v>
          </cell>
          <cell r="R320">
            <v>1.5</v>
          </cell>
          <cell r="S320" t="str">
            <v>=</v>
          </cell>
          <cell r="T320">
            <v>3</v>
          </cell>
        </row>
        <row r="321">
          <cell r="G321" t="str">
            <v>Compressor 250 PCM</v>
          </cell>
          <cell r="P321">
            <v>1</v>
          </cell>
          <cell r="Q321" t="str">
            <v>x</v>
          </cell>
          <cell r="R321">
            <v>1.78</v>
          </cell>
          <cell r="S321" t="str">
            <v>=</v>
          </cell>
          <cell r="T321">
            <v>1.78</v>
          </cell>
        </row>
        <row r="322">
          <cell r="G322" t="str">
            <v>Sonda</v>
          </cell>
          <cell r="P322">
            <v>1</v>
          </cell>
          <cell r="Q322" t="str">
            <v>x</v>
          </cell>
          <cell r="R322">
            <v>2</v>
          </cell>
          <cell r="S322" t="str">
            <v>=</v>
          </cell>
          <cell r="T322">
            <v>2</v>
          </cell>
        </row>
        <row r="323">
          <cell r="T323">
            <v>6.78</v>
          </cell>
        </row>
        <row r="325">
          <cell r="F325" t="str">
            <v>05.01.02</v>
          </cell>
          <cell r="G325" t="str">
            <v>EMOP</v>
          </cell>
          <cell r="H325" t="str">
            <v>04.005.0350-1</v>
          </cell>
          <cell r="I325" t="str">
            <v>04.005.0350-B</v>
          </cell>
          <cell r="J325" t="str">
            <v>TRANSPORTE DE EQUIPAMENTOS PESADOS EM CARRETAS,EXCLUSIVE A CARGA E DESCARGA(VIDE ITEM 04.014.0091) E O CUSTO HORARIO DOSEQUIPAMENTOS TRANSPORTADOS</v>
          </cell>
          <cell r="K325" t="e">
            <v>#REF!</v>
          </cell>
          <cell r="L325" t="e">
            <v>#REF!</v>
          </cell>
          <cell r="M325" t="e">
            <v>#REF!</v>
          </cell>
          <cell r="N325" t="e">
            <v>#REF!</v>
          </cell>
          <cell r="O325" t="e">
            <v>#REF!</v>
          </cell>
          <cell r="P325" t="e">
            <v>#REF!</v>
          </cell>
          <cell r="Q325" t="e">
            <v>#REF!</v>
          </cell>
          <cell r="R325" t="e">
            <v>#REF!</v>
          </cell>
          <cell r="S325" t="e">
            <v>#REF!</v>
          </cell>
          <cell r="T325" t="e">
            <v>#REF!</v>
          </cell>
          <cell r="U325" t="e">
            <v>#REF!</v>
          </cell>
          <cell r="V325" t="str">
            <v>T X KM</v>
          </cell>
          <cell r="W325">
            <v>416.97</v>
          </cell>
          <cell r="Y325">
            <v>2.67</v>
          </cell>
          <cell r="Z325">
            <v>2.65</v>
          </cell>
          <cell r="AA325">
            <v>1113.3</v>
          </cell>
          <cell r="AB325">
            <v>1104.97</v>
          </cell>
        </row>
        <row r="327">
          <cell r="P327" t="str">
            <v>Peso</v>
          </cell>
          <cell r="R327" t="str">
            <v>DMT</v>
          </cell>
          <cell r="T327" t="str">
            <v>Total</v>
          </cell>
        </row>
        <row r="328">
          <cell r="P328">
            <v>6.78</v>
          </cell>
          <cell r="Q328" t="str">
            <v>x</v>
          </cell>
          <cell r="R328">
            <v>61.5</v>
          </cell>
          <cell r="S328" t="str">
            <v>=</v>
          </cell>
          <cell r="T328">
            <v>416.97</v>
          </cell>
        </row>
        <row r="329">
          <cell r="T329">
            <v>416.97</v>
          </cell>
        </row>
        <row r="331">
          <cell r="F331" t="str">
            <v>06</v>
          </cell>
          <cell r="G331" t="str">
            <v>CONTROLE DE QUALIDADE</v>
          </cell>
          <cell r="AA331">
            <v>8621.1299999999992</v>
          </cell>
          <cell r="AB331">
            <v>8133.2</v>
          </cell>
        </row>
        <row r="332">
          <cell r="F332" t="str">
            <v>06.01</v>
          </cell>
          <cell r="G332" t="str">
            <v>CONTROLE TECNOLÓGICO DE CONCRETO</v>
          </cell>
          <cell r="AA332">
            <v>8621.1299999999992</v>
          </cell>
          <cell r="AB332">
            <v>8133.2</v>
          </cell>
        </row>
        <row r="333">
          <cell r="F333" t="str">
            <v>06.01.01</v>
          </cell>
          <cell r="G333" t="str">
            <v>EMOP</v>
          </cell>
          <cell r="H333" t="str">
            <v>01.001.0150-0</v>
          </cell>
          <cell r="I333" t="str">
            <v>01.001.0150-A</v>
          </cell>
          <cell r="J333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  <cell r="K333" t="e">
            <v>#REF!</v>
          </cell>
          <cell r="L333" t="e">
            <v>#REF!</v>
          </cell>
          <cell r="M333" t="e">
            <v>#REF!</v>
          </cell>
          <cell r="N333" t="e">
            <v>#REF!</v>
          </cell>
          <cell r="O333" t="e">
            <v>#REF!</v>
          </cell>
          <cell r="P333" t="e">
            <v>#REF!</v>
          </cell>
          <cell r="Q333" t="e">
            <v>#REF!</v>
          </cell>
          <cell r="R333" t="e">
            <v>#REF!</v>
          </cell>
          <cell r="S333" t="e">
            <v>#REF!</v>
          </cell>
          <cell r="T333" t="e">
            <v>#REF!</v>
          </cell>
          <cell r="U333" t="e">
            <v>#REF!</v>
          </cell>
          <cell r="V333" t="str">
            <v>M3</v>
          </cell>
          <cell r="W333">
            <v>336.5</v>
          </cell>
          <cell r="Y333">
            <v>25.62</v>
          </cell>
          <cell r="Z333">
            <v>24.17</v>
          </cell>
          <cell r="AA333">
            <v>8621.1299999999992</v>
          </cell>
          <cell r="AB333">
            <v>8133.2</v>
          </cell>
        </row>
        <row r="335">
          <cell r="R335" t="str">
            <v>Volume</v>
          </cell>
          <cell r="T335" t="str">
            <v>Total</v>
          </cell>
        </row>
        <row r="336">
          <cell r="P336" t="str">
            <v>Cortina</v>
          </cell>
          <cell r="R336">
            <v>215.8</v>
          </cell>
          <cell r="S336" t="str">
            <v>=</v>
          </cell>
          <cell r="T336">
            <v>215.8</v>
          </cell>
        </row>
        <row r="337">
          <cell r="P337" t="str">
            <v>Barreiras Flexíveis</v>
          </cell>
          <cell r="R337">
            <v>3</v>
          </cell>
          <cell r="S337" t="str">
            <v>=</v>
          </cell>
          <cell r="T337">
            <v>3</v>
          </cell>
        </row>
        <row r="338">
          <cell r="P338" t="str">
            <v>Sistema de Drenagem</v>
          </cell>
          <cell r="R338">
            <v>117.69999999999999</v>
          </cell>
          <cell r="S338" t="str">
            <v>=</v>
          </cell>
          <cell r="T338">
            <v>117.7</v>
          </cell>
        </row>
        <row r="339">
          <cell r="T339">
            <v>336.5</v>
          </cell>
        </row>
        <row r="341">
          <cell r="F341" t="str">
            <v>07</v>
          </cell>
          <cell r="G341" t="str">
            <v>SERVIÇOS PRELIMINARES</v>
          </cell>
          <cell r="AA341">
            <v>294060.61</v>
          </cell>
          <cell r="AB341">
            <v>280610.01</v>
          </cell>
        </row>
        <row r="342">
          <cell r="F342" t="str">
            <v>07.01</v>
          </cell>
          <cell r="G342" t="str">
            <v>SINALIZAÇÃO PROVISÓRIA DE TRAFEGO</v>
          </cell>
          <cell r="AA342">
            <v>17781.260000000002</v>
          </cell>
          <cell r="AB342">
            <v>17185.100000000002</v>
          </cell>
        </row>
        <row r="343">
          <cell r="F343" t="str">
            <v>07.01.01</v>
          </cell>
          <cell r="G343" t="str">
            <v>SCO</v>
          </cell>
          <cell r="H343" t="str">
            <v>AD 25.05.0500 (A)</v>
          </cell>
          <cell r="I343" t="str">
            <v>AD 24.05.0500 (A)</v>
          </cell>
          <cell r="J343" t="str">
            <v>Proteção de canteiro de obra em áreas públicas, compreendendo tela plástica, estrutura de madeira a cada 3m de distância com base de concreto, utilização 2 vezes.</v>
          </cell>
          <cell r="K343" t="e">
            <v>#REF!</v>
          </cell>
          <cell r="L343" t="e">
            <v>#REF!</v>
          </cell>
          <cell r="M343" t="e">
            <v>#REF!</v>
          </cell>
          <cell r="N343" t="e">
            <v>#REF!</v>
          </cell>
          <cell r="O343" t="e">
            <v>#REF!</v>
          </cell>
          <cell r="P343" t="e">
            <v>#REF!</v>
          </cell>
          <cell r="Q343" t="e">
            <v>#REF!</v>
          </cell>
          <cell r="R343" t="e">
            <v>#REF!</v>
          </cell>
          <cell r="S343" t="e">
            <v>#REF!</v>
          </cell>
          <cell r="T343" t="e">
            <v>#REF!</v>
          </cell>
          <cell r="U343" t="e">
            <v>#REF!</v>
          </cell>
          <cell r="V343" t="str">
            <v>m</v>
          </cell>
          <cell r="W343">
            <v>630</v>
          </cell>
          <cell r="Y343">
            <v>26.43</v>
          </cell>
          <cell r="Z343">
            <v>25.6</v>
          </cell>
          <cell r="AA343">
            <v>16650.900000000001</v>
          </cell>
          <cell r="AB343">
            <v>16128</v>
          </cell>
        </row>
        <row r="345">
          <cell r="P345" t="str">
            <v>Lados</v>
          </cell>
          <cell r="R345" t="str">
            <v>Comprimento</v>
          </cell>
          <cell r="T345" t="str">
            <v>Total</v>
          </cell>
        </row>
        <row r="346">
          <cell r="G346" t="str">
            <v>Cortina Atirantada</v>
          </cell>
          <cell r="P346">
            <v>1</v>
          </cell>
          <cell r="Q346" t="str">
            <v>x</v>
          </cell>
          <cell r="R346">
            <v>130</v>
          </cell>
          <cell r="S346" t="str">
            <v>=</v>
          </cell>
          <cell r="T346">
            <v>130</v>
          </cell>
        </row>
        <row r="347">
          <cell r="G347" t="str">
            <v>Barreira de Impacto</v>
          </cell>
          <cell r="P347">
            <v>2</v>
          </cell>
          <cell r="Q347" t="str">
            <v>x</v>
          </cell>
          <cell r="R347">
            <v>120</v>
          </cell>
          <cell r="S347" t="str">
            <v>=</v>
          </cell>
          <cell r="T347">
            <v>240</v>
          </cell>
        </row>
        <row r="348">
          <cell r="G348" t="str">
            <v>Drenagem</v>
          </cell>
          <cell r="P348">
            <v>1</v>
          </cell>
          <cell r="Q348" t="str">
            <v>x</v>
          </cell>
          <cell r="R348">
            <v>260</v>
          </cell>
          <cell r="S348" t="str">
            <v>=</v>
          </cell>
          <cell r="T348">
            <v>260</v>
          </cell>
        </row>
        <row r="349">
          <cell r="T349">
            <v>630</v>
          </cell>
        </row>
        <row r="351">
          <cell r="F351" t="str">
            <v>07.01.02</v>
          </cell>
          <cell r="G351" t="str">
            <v>EMOP</v>
          </cell>
          <cell r="H351" t="str">
            <v>02.020.0005-0</v>
          </cell>
          <cell r="I351" t="str">
            <v>02.020.0005-A</v>
          </cell>
          <cell r="J351" t="str">
            <v>BARRAGEM DE BLOQUEIO DE OBRA NA VIA PUBLICA,DE ACORDO COM ARESOLUCAO DA PREFEITURA-RJ,COMPREENDENDO FORNECIMENTO,COLOCACAO E PINTURA DOS SUPORTES DE MADEIRA COM REAPROVEITAMENTO DO CONJUNTO 40 (QUARENTA) VEZES</v>
          </cell>
          <cell r="K351" t="e">
            <v>#REF!</v>
          </cell>
          <cell r="L351" t="e">
            <v>#REF!</v>
          </cell>
          <cell r="M351" t="e">
            <v>#REF!</v>
          </cell>
          <cell r="N351" t="e">
            <v>#REF!</v>
          </cell>
          <cell r="O351" t="e">
            <v>#REF!</v>
          </cell>
          <cell r="P351" t="e">
            <v>#REF!</v>
          </cell>
          <cell r="Q351" t="e">
            <v>#REF!</v>
          </cell>
          <cell r="R351" t="e">
            <v>#REF!</v>
          </cell>
          <cell r="S351" t="e">
            <v>#REF!</v>
          </cell>
          <cell r="T351" t="e">
            <v>#REF!</v>
          </cell>
          <cell r="U351" t="e">
            <v>#REF!</v>
          </cell>
          <cell r="V351" t="str">
            <v>M</v>
          </cell>
          <cell r="W351">
            <v>12</v>
          </cell>
          <cell r="Y351">
            <v>4.13</v>
          </cell>
          <cell r="Z351">
            <v>3.85</v>
          </cell>
          <cell r="AA351">
            <v>49.56</v>
          </cell>
          <cell r="AB351">
            <v>46.2</v>
          </cell>
        </row>
        <row r="353">
          <cell r="N353" t="str">
            <v>Quantidade</v>
          </cell>
          <cell r="P353" t="str">
            <v>Lados</v>
          </cell>
          <cell r="R353" t="str">
            <v>Comprimento</v>
          </cell>
          <cell r="T353" t="str">
            <v>Total</v>
          </cell>
        </row>
        <row r="354">
          <cell r="N354">
            <v>1</v>
          </cell>
          <cell r="O354" t="str">
            <v>x</v>
          </cell>
          <cell r="P354">
            <v>2</v>
          </cell>
          <cell r="Q354" t="str">
            <v>x</v>
          </cell>
          <cell r="R354">
            <v>6</v>
          </cell>
          <cell r="S354" t="str">
            <v>=</v>
          </cell>
          <cell r="T354">
            <v>12</v>
          </cell>
        </row>
        <row r="355">
          <cell r="T355">
            <v>12</v>
          </cell>
        </row>
        <row r="357">
          <cell r="F357" t="str">
            <v>07.01.03</v>
          </cell>
          <cell r="G357" t="str">
            <v>EMOP</v>
          </cell>
          <cell r="H357" t="str">
            <v>02.030.0005-0</v>
          </cell>
          <cell r="I357" t="str">
            <v>02.030.0005-A</v>
          </cell>
          <cell r="J357" t="str">
            <v>PLACA DE SINALIZACAO PREVENTIVA PARA OBRA NA VIA PUBLICA,DEACORDO COM A RESOLUCAO DA PREFEITURA-RJ, COMPREENDENDO FORNECIMENTO E PINTURA DA PLACA E DOS SUPORTES DE MADEIRA.FORNECIMENTO E COLOCACAO</v>
          </cell>
          <cell r="K357" t="e">
            <v>#REF!</v>
          </cell>
          <cell r="L357" t="e">
            <v>#REF!</v>
          </cell>
          <cell r="M357" t="e">
            <v>#REF!</v>
          </cell>
          <cell r="N357" t="e">
            <v>#REF!</v>
          </cell>
          <cell r="O357" t="e">
            <v>#REF!</v>
          </cell>
          <cell r="P357" t="e">
            <v>#REF!</v>
          </cell>
          <cell r="Q357" t="e">
            <v>#REF!</v>
          </cell>
          <cell r="R357" t="e">
            <v>#REF!</v>
          </cell>
          <cell r="S357" t="e">
            <v>#REF!</v>
          </cell>
          <cell r="T357" t="e">
            <v>#REF!</v>
          </cell>
          <cell r="U357" t="e">
            <v>#REF!</v>
          </cell>
          <cell r="V357" t="str">
            <v>UN</v>
          </cell>
          <cell r="W357">
            <v>10</v>
          </cell>
          <cell r="Y357">
            <v>108.08</v>
          </cell>
          <cell r="Z357">
            <v>101.09</v>
          </cell>
          <cell r="AA357">
            <v>1080.8</v>
          </cell>
          <cell r="AB357">
            <v>1010.9</v>
          </cell>
        </row>
        <row r="359">
          <cell r="R359" t="str">
            <v>Quantidade</v>
          </cell>
          <cell r="T359" t="str">
            <v>Total</v>
          </cell>
        </row>
        <row r="360">
          <cell r="R360">
            <v>10</v>
          </cell>
          <cell r="S360" t="str">
            <v>=</v>
          </cell>
          <cell r="T360">
            <v>10</v>
          </cell>
        </row>
        <row r="361">
          <cell r="T361">
            <v>10</v>
          </cell>
        </row>
        <row r="363">
          <cell r="F363" t="str">
            <v>07.02</v>
          </cell>
          <cell r="G363" t="str">
            <v>DESMATAMENO E LIMPEZA DO TERRENO</v>
          </cell>
          <cell r="AA363">
            <v>48166.520000000004</v>
          </cell>
          <cell r="AB363">
            <v>44855.72</v>
          </cell>
        </row>
        <row r="364">
          <cell r="F364" t="str">
            <v>07.02.01</v>
          </cell>
          <cell r="G364" t="str">
            <v>EMOP</v>
          </cell>
          <cell r="H364" t="str">
            <v>01.005.0007-0</v>
          </cell>
          <cell r="I364" t="str">
            <v>01.005.0007-A</v>
          </cell>
          <cell r="J364" t="str">
            <v>ROCADO A FOICE E MACHADO EM MATA DE PEQUENO PORTE E QUEIMA DOS RESIDUOS SEM DESTOCAMENTO OU REMOCAO</v>
          </cell>
          <cell r="K364" t="e">
            <v>#REF!</v>
          </cell>
          <cell r="L364" t="e">
            <v>#REF!</v>
          </cell>
          <cell r="M364" t="e">
            <v>#REF!</v>
          </cell>
          <cell r="N364" t="e">
            <v>#REF!</v>
          </cell>
          <cell r="O364" t="e">
            <v>#REF!</v>
          </cell>
          <cell r="P364" t="e">
            <v>#REF!</v>
          </cell>
          <cell r="Q364" t="e">
            <v>#REF!</v>
          </cell>
          <cell r="R364" t="e">
            <v>#REF!</v>
          </cell>
          <cell r="S364" t="e">
            <v>#REF!</v>
          </cell>
          <cell r="T364" t="e">
            <v>#REF!</v>
          </cell>
          <cell r="U364" t="e">
            <v>#REF!</v>
          </cell>
          <cell r="V364" t="str">
            <v>M2</v>
          </cell>
          <cell r="W364">
            <v>5638</v>
          </cell>
          <cell r="Y364">
            <v>2.4900000000000002</v>
          </cell>
          <cell r="Z364">
            <v>2.2400000000000002</v>
          </cell>
          <cell r="AA364">
            <v>14038.62</v>
          </cell>
          <cell r="AB364">
            <v>12629.12</v>
          </cell>
        </row>
        <row r="366">
          <cell r="N366" t="str">
            <v>Lados</v>
          </cell>
          <cell r="P366" t="str">
            <v>Extensão</v>
          </cell>
          <cell r="R366" t="str">
            <v>Largura</v>
          </cell>
          <cell r="T366" t="str">
            <v>Total</v>
          </cell>
        </row>
        <row r="367">
          <cell r="G367" t="str">
            <v>Cortina  - INT 01</v>
          </cell>
          <cell r="N367">
            <v>1</v>
          </cell>
          <cell r="O367" t="str">
            <v>x</v>
          </cell>
          <cell r="P367">
            <v>130</v>
          </cell>
          <cell r="Q367" t="str">
            <v>x</v>
          </cell>
          <cell r="R367">
            <v>15</v>
          </cell>
          <cell r="S367" t="str">
            <v>=</v>
          </cell>
          <cell r="T367">
            <v>1950</v>
          </cell>
        </row>
        <row r="368">
          <cell r="G368" t="str">
            <v>Barreira de Impacto - INT 02</v>
          </cell>
          <cell r="N368">
            <v>1</v>
          </cell>
          <cell r="O368" t="str">
            <v>x</v>
          </cell>
          <cell r="P368">
            <v>120</v>
          </cell>
          <cell r="Q368" t="str">
            <v>x</v>
          </cell>
          <cell r="R368">
            <v>12</v>
          </cell>
          <cell r="S368" t="str">
            <v>=</v>
          </cell>
          <cell r="T368">
            <v>1440</v>
          </cell>
        </row>
        <row r="369">
          <cell r="G369" t="str">
            <v>Biomanta - INT 03</v>
          </cell>
          <cell r="J369">
            <v>36000</v>
          </cell>
          <cell r="N369">
            <v>1</v>
          </cell>
          <cell r="O369" t="str">
            <v>x</v>
          </cell>
          <cell r="P369">
            <v>93</v>
          </cell>
          <cell r="Q369" t="str">
            <v>x</v>
          </cell>
          <cell r="R369">
            <v>17.5</v>
          </cell>
          <cell r="S369" t="str">
            <v>=</v>
          </cell>
          <cell r="T369">
            <v>1627</v>
          </cell>
        </row>
        <row r="370">
          <cell r="G370" t="str">
            <v>Canaleta - INT 4A</v>
          </cell>
          <cell r="N370">
            <v>1</v>
          </cell>
          <cell r="O370" t="str">
            <v>x</v>
          </cell>
          <cell r="P370">
            <v>60</v>
          </cell>
          <cell r="Q370" t="str">
            <v>x</v>
          </cell>
          <cell r="R370">
            <v>5</v>
          </cell>
          <cell r="S370" t="str">
            <v>=</v>
          </cell>
          <cell r="T370">
            <v>300</v>
          </cell>
        </row>
        <row r="371">
          <cell r="G371" t="str">
            <v>Canaleta - INT 4B</v>
          </cell>
          <cell r="N371">
            <v>1</v>
          </cell>
          <cell r="O371" t="str">
            <v>x</v>
          </cell>
          <cell r="P371">
            <v>107</v>
          </cell>
          <cell r="Q371" t="str">
            <v>x</v>
          </cell>
          <cell r="R371">
            <v>3</v>
          </cell>
          <cell r="S371" t="str">
            <v>=</v>
          </cell>
          <cell r="T371">
            <v>321</v>
          </cell>
        </row>
        <row r="372">
          <cell r="T372">
            <v>5638</v>
          </cell>
        </row>
        <row r="374">
          <cell r="F374" t="str">
            <v>07.02.02</v>
          </cell>
          <cell r="G374" t="str">
            <v>EMOP</v>
          </cell>
          <cell r="H374" t="str">
            <v>09.005.0053-0</v>
          </cell>
          <cell r="I374" t="str">
            <v>09.005.0053-A</v>
          </cell>
          <cell r="J374" t="str">
            <v>CORTE,DESGALHAMENTO,DESTOCAMENTO E DESENRAIZAMENTO DE ARVORE,COM ALTURA DE 3,00 A 5,00M E DIAMETRO EM TORNO DE 25CM,COMAUXILIO DE EQUIPAMENTO MECANICO</v>
          </cell>
          <cell r="K374" t="e">
            <v>#REF!</v>
          </cell>
          <cell r="L374" t="e">
            <v>#REF!</v>
          </cell>
          <cell r="M374" t="e">
            <v>#REF!</v>
          </cell>
          <cell r="N374" t="e">
            <v>#REF!</v>
          </cell>
          <cell r="O374" t="e">
            <v>#REF!</v>
          </cell>
          <cell r="P374" t="e">
            <v>#REF!</v>
          </cell>
          <cell r="Q374" t="e">
            <v>#REF!</v>
          </cell>
          <cell r="R374" t="e">
            <v>#REF!</v>
          </cell>
          <cell r="S374" t="e">
            <v>#REF!</v>
          </cell>
          <cell r="T374" t="e">
            <v>#REF!</v>
          </cell>
          <cell r="U374" t="e">
            <v>#REF!</v>
          </cell>
          <cell r="V374" t="str">
            <v>UN</v>
          </cell>
          <cell r="W374">
            <v>85</v>
          </cell>
          <cell r="Y374">
            <v>391.54</v>
          </cell>
          <cell r="Z374">
            <v>369.4</v>
          </cell>
          <cell r="AA374">
            <v>33280.9</v>
          </cell>
          <cell r="AB374">
            <v>31399</v>
          </cell>
        </row>
        <row r="376">
          <cell r="N376" t="str">
            <v>Lados</v>
          </cell>
          <cell r="P376" t="str">
            <v>Extensão</v>
          </cell>
          <cell r="R376" t="str">
            <v>Largura</v>
          </cell>
          <cell r="T376" t="str">
            <v>Total</v>
          </cell>
        </row>
        <row r="377">
          <cell r="G377" t="str">
            <v>Cortina  - INT 01</v>
          </cell>
          <cell r="N377">
            <v>1</v>
          </cell>
          <cell r="O377" t="str">
            <v>x</v>
          </cell>
          <cell r="P377">
            <v>130</v>
          </cell>
          <cell r="Q377" t="str">
            <v>x</v>
          </cell>
          <cell r="R377">
            <v>15</v>
          </cell>
          <cell r="S377" t="str">
            <v>=</v>
          </cell>
          <cell r="T377">
            <v>1950</v>
          </cell>
        </row>
        <row r="378">
          <cell r="G378" t="str">
            <v>Barreira de Impacto - INT 02</v>
          </cell>
          <cell r="N378">
            <v>1</v>
          </cell>
          <cell r="O378" t="str">
            <v>x</v>
          </cell>
          <cell r="P378">
            <v>120</v>
          </cell>
          <cell r="Q378" t="str">
            <v>x</v>
          </cell>
          <cell r="R378">
            <v>12</v>
          </cell>
          <cell r="S378" t="str">
            <v>=</v>
          </cell>
          <cell r="T378">
            <v>1440</v>
          </cell>
        </row>
        <row r="379">
          <cell r="G379" t="str">
            <v>Biomanta - INT 03</v>
          </cell>
          <cell r="N379">
            <v>1</v>
          </cell>
          <cell r="O379" t="str">
            <v>x</v>
          </cell>
          <cell r="P379">
            <v>93</v>
          </cell>
          <cell r="Q379" t="str">
            <v>x</v>
          </cell>
          <cell r="R379">
            <v>17.5</v>
          </cell>
          <cell r="S379" t="str">
            <v>=</v>
          </cell>
          <cell r="T379">
            <v>1627</v>
          </cell>
        </row>
        <row r="380">
          <cell r="G380" t="str">
            <v>Canaleta - INT 4A</v>
          </cell>
          <cell r="N380">
            <v>1</v>
          </cell>
          <cell r="O380" t="str">
            <v>x</v>
          </cell>
          <cell r="P380">
            <v>60</v>
          </cell>
          <cell r="Q380" t="str">
            <v>x</v>
          </cell>
          <cell r="R380">
            <v>5</v>
          </cell>
          <cell r="S380" t="str">
            <v>=</v>
          </cell>
          <cell r="T380">
            <v>300</v>
          </cell>
        </row>
        <row r="381">
          <cell r="G381" t="str">
            <v>Canaleta - INT 4B</v>
          </cell>
          <cell r="J381">
            <v>4.9062500000000002E-2</v>
          </cell>
          <cell r="N381">
            <v>1</v>
          </cell>
          <cell r="O381" t="str">
            <v>x</v>
          </cell>
          <cell r="P381">
            <v>107</v>
          </cell>
          <cell r="Q381" t="str">
            <v>x</v>
          </cell>
          <cell r="R381">
            <v>3</v>
          </cell>
          <cell r="S381" t="str">
            <v>=</v>
          </cell>
          <cell r="T381">
            <v>321</v>
          </cell>
        </row>
        <row r="382">
          <cell r="J382">
            <v>4</v>
          </cell>
          <cell r="T382">
            <v>5638</v>
          </cell>
        </row>
        <row r="383">
          <cell r="J383">
            <v>0.19625000000000001</v>
          </cell>
        </row>
        <row r="384">
          <cell r="P384" t="str">
            <v>Área</v>
          </cell>
          <cell r="R384" t="str">
            <v>Unidades/Área</v>
          </cell>
          <cell r="T384" t="str">
            <v>Total</v>
          </cell>
        </row>
        <row r="385">
          <cell r="G385" t="str">
            <v>Considerando árvores com copa de 25m²</v>
          </cell>
          <cell r="P385">
            <v>5638</v>
          </cell>
          <cell r="Q385" t="str">
            <v>x</v>
          </cell>
          <cell r="R385">
            <v>1.4999999999999999E-2</v>
          </cell>
          <cell r="S385" t="str">
            <v>=</v>
          </cell>
          <cell r="T385">
            <v>85</v>
          </cell>
        </row>
        <row r="386">
          <cell r="T386">
            <v>85</v>
          </cell>
        </row>
        <row r="388">
          <cell r="F388" t="str">
            <v>07.02.03</v>
          </cell>
          <cell r="G388" t="str">
            <v>EMOP</v>
          </cell>
          <cell r="H388" t="str">
            <v>09.005.0036-0</v>
          </cell>
          <cell r="I388" t="str">
            <v>09.005.0036-A</v>
          </cell>
          <cell r="J388" t="str">
            <v>RETIRADA DE MATERIAL PROVENIENTE DE PODA,DE VARREDURA,OU DELIMPEZAS DIVERSAS,A SER FEITA EM CAMINHAO C/NO MINIMO 4,00M3DE CAPACIDADE,COMPREENDENDO CARGA,DESCARGA E TRANSPORTE ATE30KM DE DISTANCIA</v>
          </cell>
          <cell r="K388" t="e">
            <v>#REF!</v>
          </cell>
          <cell r="L388" t="e">
            <v>#REF!</v>
          </cell>
          <cell r="M388" t="e">
            <v>#REF!</v>
          </cell>
          <cell r="N388" t="e">
            <v>#REF!</v>
          </cell>
          <cell r="O388" t="e">
            <v>#REF!</v>
          </cell>
          <cell r="P388" t="e">
            <v>#REF!</v>
          </cell>
          <cell r="Q388" t="e">
            <v>#REF!</v>
          </cell>
          <cell r="R388" t="e">
            <v>#REF!</v>
          </cell>
          <cell r="S388" t="e">
            <v>#REF!</v>
          </cell>
          <cell r="T388" t="e">
            <v>#REF!</v>
          </cell>
          <cell r="U388" t="e">
            <v>#REF!</v>
          </cell>
          <cell r="V388" t="str">
            <v>M3</v>
          </cell>
          <cell r="W388">
            <v>20</v>
          </cell>
          <cell r="Y388">
            <v>42.35</v>
          </cell>
          <cell r="Z388">
            <v>41.38</v>
          </cell>
          <cell r="AA388">
            <v>847</v>
          </cell>
          <cell r="AB388">
            <v>827.6</v>
          </cell>
        </row>
        <row r="390">
          <cell r="P390" t="str">
            <v>Quantidade</v>
          </cell>
          <cell r="R390" t="str">
            <v>Volume/Unid</v>
          </cell>
          <cell r="T390" t="str">
            <v>Total</v>
          </cell>
        </row>
        <row r="391">
          <cell r="P391">
            <v>85</v>
          </cell>
          <cell r="Q391" t="str">
            <v>x</v>
          </cell>
          <cell r="R391">
            <v>0.24531250000000002</v>
          </cell>
          <cell r="S391" t="str">
            <v>=</v>
          </cell>
          <cell r="T391">
            <v>20</v>
          </cell>
        </row>
        <row r="392">
          <cell r="T392">
            <v>20</v>
          </cell>
        </row>
        <row r="394">
          <cell r="F394" t="str">
            <v>07.03</v>
          </cell>
          <cell r="G394" t="str">
            <v>ACESSO PROVISÓRIO E PLATAFORMA DE TRABALHO</v>
          </cell>
          <cell r="AA394">
            <v>228112.83</v>
          </cell>
          <cell r="AB394">
            <v>218569.18999999997</v>
          </cell>
        </row>
        <row r="395">
          <cell r="F395" t="str">
            <v>07.03.01</v>
          </cell>
          <cell r="G395" t="str">
            <v>EMOP</v>
          </cell>
          <cell r="H395" t="str">
            <v>03.001.0001-1</v>
          </cell>
          <cell r="I395" t="str">
            <v>03.001.0001-B</v>
          </cell>
          <cell r="J395" t="str">
            <v>ESCAVACAO MANUAL DE VALA/CAVA EM MATERIAL DE 1ª CATEGORIA (A(AREIA,ARGILA OU PICARRA),ATE 1,50M DE PROFUNDIDADE,EXCLUSIVE ESCORAMENTO E ESGOTAMENTO</v>
          </cell>
          <cell r="K395" t="e">
            <v>#REF!</v>
          </cell>
          <cell r="L395" t="e">
            <v>#REF!</v>
          </cell>
          <cell r="M395" t="e">
            <v>#REF!</v>
          </cell>
          <cell r="N395" t="e">
            <v>#REF!</v>
          </cell>
          <cell r="O395" t="e">
            <v>#REF!</v>
          </cell>
          <cell r="P395" t="e">
            <v>#REF!</v>
          </cell>
          <cell r="Q395" t="e">
            <v>#REF!</v>
          </cell>
          <cell r="R395" t="e">
            <v>#REF!</v>
          </cell>
          <cell r="S395" t="e">
            <v>#REF!</v>
          </cell>
          <cell r="T395" t="e">
            <v>#REF!</v>
          </cell>
          <cell r="U395" t="e">
            <v>#REF!</v>
          </cell>
          <cell r="V395" t="str">
            <v>M3</v>
          </cell>
          <cell r="W395">
            <v>30.5</v>
          </cell>
          <cell r="Y395">
            <v>70.7</v>
          </cell>
          <cell r="Z395">
            <v>63.63</v>
          </cell>
          <cell r="AA395">
            <v>2156.35</v>
          </cell>
          <cell r="AB395">
            <v>1940.71</v>
          </cell>
        </row>
        <row r="397">
          <cell r="L397" t="str">
            <v>Quantidade</v>
          </cell>
          <cell r="N397" t="str">
            <v>Extensão</v>
          </cell>
          <cell r="P397" t="str">
            <v>Largura</v>
          </cell>
          <cell r="R397" t="str">
            <v>Altura</v>
          </cell>
          <cell r="T397" t="str">
            <v>Total</v>
          </cell>
        </row>
        <row r="398">
          <cell r="G398" t="str">
            <v>Ancoragem - Estrutura de acesso ao longo do pé da cortina</v>
          </cell>
          <cell r="L398">
            <v>130</v>
          </cell>
          <cell r="M398" t="str">
            <v>x</v>
          </cell>
          <cell r="N398">
            <v>0.5</v>
          </cell>
          <cell r="O398" t="str">
            <v>x</v>
          </cell>
          <cell r="P398">
            <v>0.5</v>
          </cell>
          <cell r="Q398" t="str">
            <v>x</v>
          </cell>
          <cell r="R398">
            <v>0.5</v>
          </cell>
          <cell r="S398" t="str">
            <v>=</v>
          </cell>
          <cell r="T398">
            <v>16.25</v>
          </cell>
        </row>
        <row r="399">
          <cell r="G399" t="str">
            <v>Ancoragem - Estrutura de acesso ao longo da escada hidráulica</v>
          </cell>
          <cell r="L399">
            <v>54</v>
          </cell>
          <cell r="M399" t="str">
            <v>x</v>
          </cell>
          <cell r="N399">
            <v>0.5</v>
          </cell>
          <cell r="O399" t="str">
            <v>x</v>
          </cell>
          <cell r="P399">
            <v>0.5</v>
          </cell>
          <cell r="Q399" t="str">
            <v>x</v>
          </cell>
          <cell r="R399">
            <v>0.5</v>
          </cell>
          <cell r="S399" t="str">
            <v>=</v>
          </cell>
          <cell r="T399">
            <v>6.75</v>
          </cell>
        </row>
        <row r="400">
          <cell r="G400" t="str">
            <v>Ancoragem - Estrutura de acesso ao longo da canaleta</v>
          </cell>
          <cell r="L400">
            <v>60</v>
          </cell>
          <cell r="M400" t="str">
            <v>x</v>
          </cell>
          <cell r="N400">
            <v>0.5</v>
          </cell>
          <cell r="O400" t="str">
            <v>x</v>
          </cell>
          <cell r="P400">
            <v>0.5</v>
          </cell>
          <cell r="Q400" t="str">
            <v>x</v>
          </cell>
          <cell r="R400">
            <v>0.5</v>
          </cell>
          <cell r="S400" t="str">
            <v>=</v>
          </cell>
          <cell r="T400">
            <v>7.5</v>
          </cell>
        </row>
        <row r="401">
          <cell r="T401">
            <v>30.5</v>
          </cell>
        </row>
        <row r="403">
          <cell r="F403" t="str">
            <v>07.03.02</v>
          </cell>
          <cell r="G403" t="str">
            <v>EMOP</v>
          </cell>
          <cell r="H403" t="str">
            <v>03.013.0001-1</v>
          </cell>
          <cell r="I403" t="str">
            <v>03.013.0001-B</v>
          </cell>
          <cell r="J403" t="str">
            <v>REATERRO DE VALA/CAVA COMPACTADA A MACO,EM CAMADAS DE 30CM DE ESPESSURA MAXIMA,COM MATERIAL DE BOA QUALIDADE,EXCLUSIVEESTE</v>
          </cell>
          <cell r="K403" t="e">
            <v>#REF!</v>
          </cell>
          <cell r="L403" t="e">
            <v>#REF!</v>
          </cell>
          <cell r="M403" t="e">
            <v>#REF!</v>
          </cell>
          <cell r="N403" t="e">
            <v>#REF!</v>
          </cell>
          <cell r="O403" t="e">
            <v>#REF!</v>
          </cell>
          <cell r="P403" t="e">
            <v>#REF!</v>
          </cell>
          <cell r="Q403" t="e">
            <v>#REF!</v>
          </cell>
          <cell r="R403" t="e">
            <v>#REF!</v>
          </cell>
          <cell r="S403" t="e">
            <v>#REF!</v>
          </cell>
          <cell r="T403" t="e">
            <v>#REF!</v>
          </cell>
          <cell r="U403" t="e">
            <v>#REF!</v>
          </cell>
          <cell r="V403" t="str">
            <v>M3</v>
          </cell>
          <cell r="W403">
            <v>9.16</v>
          </cell>
          <cell r="Y403">
            <v>43.67</v>
          </cell>
          <cell r="Z403">
            <v>39.299999999999997</v>
          </cell>
          <cell r="AA403">
            <v>400.01</v>
          </cell>
          <cell r="AB403">
            <v>359.98</v>
          </cell>
        </row>
        <row r="405">
          <cell r="L405" t="str">
            <v>Quantidade</v>
          </cell>
          <cell r="N405" t="str">
            <v>Extensão</v>
          </cell>
          <cell r="P405" t="str">
            <v>Largura</v>
          </cell>
          <cell r="R405" t="str">
            <v>Altura</v>
          </cell>
          <cell r="T405" t="str">
            <v>Total</v>
          </cell>
        </row>
        <row r="406">
          <cell r="G406" t="str">
            <v>Ancoragem - Estrutura de acesso ao longo do pé da cortina</v>
          </cell>
          <cell r="L406">
            <v>130</v>
          </cell>
          <cell r="M406" t="str">
            <v>x</v>
          </cell>
          <cell r="N406">
            <v>0.5</v>
          </cell>
          <cell r="O406" t="str">
            <v>x</v>
          </cell>
          <cell r="P406">
            <v>0.5</v>
          </cell>
          <cell r="Q406" t="str">
            <v>x</v>
          </cell>
          <cell r="R406">
            <v>0.35</v>
          </cell>
          <cell r="S406" t="str">
            <v>=</v>
          </cell>
          <cell r="T406">
            <v>-11.37</v>
          </cell>
        </row>
        <row r="407">
          <cell r="G407" t="str">
            <v>Ancoragem - Estrutura de acesso ao longo da escada hidráulica</v>
          </cell>
          <cell r="L407">
            <v>54</v>
          </cell>
          <cell r="M407" t="str">
            <v>x</v>
          </cell>
          <cell r="N407">
            <v>0.5</v>
          </cell>
          <cell r="O407" t="str">
            <v>x</v>
          </cell>
          <cell r="P407">
            <v>0.5</v>
          </cell>
          <cell r="Q407" t="str">
            <v>x</v>
          </cell>
          <cell r="R407">
            <v>0.35</v>
          </cell>
          <cell r="S407" t="str">
            <v>=</v>
          </cell>
          <cell r="T407">
            <v>-4.72</v>
          </cell>
        </row>
        <row r="408">
          <cell r="G408" t="str">
            <v>Ancoragem - Estrutura de acesso ao longo da canaleta</v>
          </cell>
          <cell r="L408">
            <v>60</v>
          </cell>
          <cell r="M408" t="str">
            <v>x</v>
          </cell>
          <cell r="N408">
            <v>0.5</v>
          </cell>
          <cell r="O408" t="str">
            <v>x</v>
          </cell>
          <cell r="P408">
            <v>0.5</v>
          </cell>
          <cell r="Q408" t="str">
            <v>x</v>
          </cell>
          <cell r="R408">
            <v>0.35</v>
          </cell>
          <cell r="S408" t="str">
            <v>=</v>
          </cell>
          <cell r="T408">
            <v>-5.25</v>
          </cell>
        </row>
        <row r="409">
          <cell r="T409">
            <v>-21.34</v>
          </cell>
        </row>
        <row r="410">
          <cell r="T410">
            <v>30.5</v>
          </cell>
        </row>
        <row r="411">
          <cell r="T411">
            <v>9.16</v>
          </cell>
        </row>
        <row r="413">
          <cell r="F413" t="str">
            <v>07.03.03</v>
          </cell>
          <cell r="G413" t="str">
            <v>EMOP</v>
          </cell>
          <cell r="H413" t="str">
            <v>04.006.0008-1</v>
          </cell>
          <cell r="I413" t="str">
            <v>04.006.0008-B</v>
          </cell>
          <cell r="J413" t="str">
            <v>CARGA MANUAL E DESCARGA MECANICA DE MATERIAL A GRANEL(AGREGADOS,PEDRA-DE-MAO,PARALELOS,TERRA E ESCOMBROS),COMPREENDENDOOS TEMPOS PARA CARGA,DESCARGA E MANOBRAS DO CAMINHAO BASCULANTE A OLEO DIESEL,COM CAPACIDADE UTIL DE 8T,EMPREGANDO 2 SERVENTES NA CARGA</v>
          </cell>
          <cell r="K413" t="e">
            <v>#REF!</v>
          </cell>
          <cell r="L413" t="e">
            <v>#REF!</v>
          </cell>
          <cell r="M413" t="e">
            <v>#REF!</v>
          </cell>
          <cell r="N413" t="e">
            <v>#REF!</v>
          </cell>
          <cell r="O413" t="e">
            <v>#REF!</v>
          </cell>
          <cell r="P413" t="e">
            <v>#REF!</v>
          </cell>
          <cell r="Q413" t="e">
            <v>#REF!</v>
          </cell>
          <cell r="R413" t="e">
            <v>#REF!</v>
          </cell>
          <cell r="S413" t="e">
            <v>#REF!</v>
          </cell>
          <cell r="T413" t="e">
            <v>#REF!</v>
          </cell>
          <cell r="U413" t="e">
            <v>#REF!</v>
          </cell>
          <cell r="V413" t="str">
            <v>T</v>
          </cell>
          <cell r="W413">
            <v>36.270000000000003</v>
          </cell>
          <cell r="Y413">
            <v>44.14</v>
          </cell>
          <cell r="Z413">
            <v>41.52</v>
          </cell>
          <cell r="AA413">
            <v>1600.95</v>
          </cell>
          <cell r="AB413">
            <v>1505.93</v>
          </cell>
        </row>
        <row r="415">
          <cell r="P415" t="str">
            <v>Volume</v>
          </cell>
          <cell r="R415" t="str">
            <v>Peso</v>
          </cell>
          <cell r="T415" t="str">
            <v>Total</v>
          </cell>
        </row>
        <row r="416">
          <cell r="N416" t="str">
            <v>Mat 1º Cat</v>
          </cell>
          <cell r="P416">
            <v>21.34</v>
          </cell>
          <cell r="Q416" t="str">
            <v>x</v>
          </cell>
          <cell r="R416">
            <v>1.7</v>
          </cell>
          <cell r="S416" t="str">
            <v>=</v>
          </cell>
          <cell r="T416">
            <v>36.270000000000003</v>
          </cell>
        </row>
        <row r="417">
          <cell r="T417">
            <v>36.270000000000003</v>
          </cell>
        </row>
        <row r="419">
          <cell r="F419" t="str">
            <v>07.03.04</v>
          </cell>
          <cell r="G419" t="str">
            <v>EMOP</v>
          </cell>
          <cell r="H419" t="str">
            <v>04.005.0163-0</v>
          </cell>
          <cell r="I419" t="str">
            <v>04.005.0163-A</v>
          </cell>
          <cell r="J419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  <cell r="K419" t="e">
            <v>#REF!</v>
          </cell>
          <cell r="L419" t="e">
            <v>#REF!</v>
          </cell>
          <cell r="M419" t="e">
            <v>#REF!</v>
          </cell>
          <cell r="N419" t="e">
            <v>#REF!</v>
          </cell>
          <cell r="O419" t="e">
            <v>#REF!</v>
          </cell>
          <cell r="P419" t="e">
            <v>#REF!</v>
          </cell>
          <cell r="Q419" t="e">
            <v>#REF!</v>
          </cell>
          <cell r="R419" t="e">
            <v>#REF!</v>
          </cell>
          <cell r="S419" t="e">
            <v>#REF!</v>
          </cell>
          <cell r="T419" t="e">
            <v>#REF!</v>
          </cell>
          <cell r="U419" t="e">
            <v>#REF!</v>
          </cell>
          <cell r="V419" t="str">
            <v>T X KM</v>
          </cell>
          <cell r="W419">
            <v>1066.33</v>
          </cell>
          <cell r="Y419">
            <v>1.08</v>
          </cell>
          <cell r="Z419">
            <v>1.07</v>
          </cell>
          <cell r="AA419">
            <v>1151.6300000000001</v>
          </cell>
          <cell r="AB419">
            <v>1140.97</v>
          </cell>
        </row>
        <row r="421">
          <cell r="P421" t="str">
            <v>Peso</v>
          </cell>
          <cell r="R421" t="str">
            <v>DMT</v>
          </cell>
          <cell r="T421" t="str">
            <v>Total</v>
          </cell>
        </row>
        <row r="422">
          <cell r="G422" t="str">
            <v xml:space="preserve">Trasporte bota-fora </v>
          </cell>
          <cell r="P422">
            <v>36.270000000000003</v>
          </cell>
          <cell r="Q422" t="str">
            <v>x</v>
          </cell>
          <cell r="R422">
            <v>29.4</v>
          </cell>
          <cell r="S422" t="str">
            <v>=</v>
          </cell>
          <cell r="T422">
            <v>1066.33</v>
          </cell>
        </row>
        <row r="423">
          <cell r="T423">
            <v>1066.33</v>
          </cell>
        </row>
        <row r="425">
          <cell r="F425" t="str">
            <v>07.03.05</v>
          </cell>
          <cell r="G425" t="str">
            <v>SCO</v>
          </cell>
          <cell r="H425" t="str">
            <v>TC 10.05.0701 (/)</v>
          </cell>
          <cell r="I425" t="str">
            <v>TC 10.05.0701 (/)</v>
          </cell>
          <cell r="J425" t="str">
            <v>Serviço de disposição final de material inerte, proveniente de escavação em geral, em local adequado e licenciado por órgão ambiental competente, conforme legislação vigente.</v>
          </cell>
          <cell r="K425" t="e">
            <v>#REF!</v>
          </cell>
          <cell r="L425" t="e">
            <v>#REF!</v>
          </cell>
          <cell r="M425" t="e">
            <v>#REF!</v>
          </cell>
          <cell r="N425" t="e">
            <v>#REF!</v>
          </cell>
          <cell r="O425" t="e">
            <v>#REF!</v>
          </cell>
          <cell r="P425" t="e">
            <v>#REF!</v>
          </cell>
          <cell r="Q425" t="e">
            <v>#REF!</v>
          </cell>
          <cell r="R425" t="e">
            <v>#REF!</v>
          </cell>
          <cell r="S425" t="e">
            <v>#REF!</v>
          </cell>
          <cell r="T425" t="e">
            <v>#REF!</v>
          </cell>
          <cell r="U425" t="e">
            <v>#REF!</v>
          </cell>
          <cell r="V425" t="str">
            <v>t</v>
          </cell>
          <cell r="W425">
            <v>36.270000000000003</v>
          </cell>
          <cell r="Y425">
            <v>8.44</v>
          </cell>
          <cell r="Z425">
            <v>8.44</v>
          </cell>
          <cell r="AA425">
            <v>306.11</v>
          </cell>
          <cell r="AB425">
            <v>306.11</v>
          </cell>
        </row>
        <row r="427">
          <cell r="R427" t="str">
            <v>Quantidade</v>
          </cell>
          <cell r="T427" t="str">
            <v>Total</v>
          </cell>
        </row>
        <row r="428">
          <cell r="R428">
            <v>36.270000000000003</v>
          </cell>
          <cell r="S428" t="str">
            <v>=</v>
          </cell>
          <cell r="T428">
            <v>36.270000000000003</v>
          </cell>
        </row>
        <row r="429">
          <cell r="T429">
            <v>36.270000000000003</v>
          </cell>
        </row>
        <row r="431">
          <cell r="F431" t="str">
            <v>07.03.06</v>
          </cell>
          <cell r="G431" t="str">
            <v>EMOP</v>
          </cell>
          <cell r="H431" t="str">
            <v>05.001.0185-0</v>
          </cell>
          <cell r="I431" t="str">
            <v>05.001.0185-A</v>
          </cell>
          <cell r="J431" t="str">
            <v>TRANSPORTE DE MATERIAIS ENCOSTA ACIMA,SERVICO INTEIRAMENTE MANUAL,INCLUSIVE CARGA E DESCARGA</v>
          </cell>
          <cell r="K431" t="e">
            <v>#REF!</v>
          </cell>
          <cell r="L431" t="e">
            <v>#REF!</v>
          </cell>
          <cell r="M431" t="e">
            <v>#REF!</v>
          </cell>
          <cell r="N431" t="e">
            <v>#REF!</v>
          </cell>
          <cell r="O431" t="e">
            <v>#REF!</v>
          </cell>
          <cell r="P431" t="e">
            <v>#REF!</v>
          </cell>
          <cell r="Q431" t="e">
            <v>#REF!</v>
          </cell>
          <cell r="R431" t="e">
            <v>#REF!</v>
          </cell>
          <cell r="S431" t="e">
            <v>#REF!</v>
          </cell>
          <cell r="T431" t="e">
            <v>#REF!</v>
          </cell>
          <cell r="U431" t="e">
            <v>#REF!</v>
          </cell>
          <cell r="V431" t="str">
            <v>TXM</v>
          </cell>
          <cell r="W431">
            <v>6653.02</v>
          </cell>
          <cell r="Y431">
            <v>1.87</v>
          </cell>
          <cell r="Z431">
            <v>1.68</v>
          </cell>
          <cell r="AA431">
            <v>12441.14</v>
          </cell>
          <cell r="AB431">
            <v>11177.07</v>
          </cell>
        </row>
        <row r="433">
          <cell r="I433">
            <v>1995.5</v>
          </cell>
          <cell r="J433">
            <v>705.5</v>
          </cell>
          <cell r="N433" t="str">
            <v>Volume</v>
          </cell>
          <cell r="P433" t="str">
            <v>Peso</v>
          </cell>
          <cell r="R433" t="str">
            <v>DMT médio</v>
          </cell>
          <cell r="T433" t="str">
            <v>Total</v>
          </cell>
        </row>
        <row r="434">
          <cell r="G434" t="str">
            <v>Concreto</v>
          </cell>
          <cell r="I434">
            <v>9.16</v>
          </cell>
          <cell r="N434">
            <v>21.34</v>
          </cell>
          <cell r="O434" t="str">
            <v>x</v>
          </cell>
          <cell r="P434">
            <v>2.4</v>
          </cell>
          <cell r="Q434" t="str">
            <v>x</v>
          </cell>
          <cell r="R434">
            <v>100</v>
          </cell>
          <cell r="S434" t="str">
            <v>=</v>
          </cell>
          <cell r="T434">
            <v>5121.6000000000004</v>
          </cell>
        </row>
        <row r="435">
          <cell r="G435" t="str">
            <v>Andaime</v>
          </cell>
          <cell r="I435">
            <v>2004.66</v>
          </cell>
          <cell r="N435">
            <v>684</v>
          </cell>
          <cell r="O435" t="str">
            <v>x</v>
          </cell>
          <cell r="P435">
            <v>1.0722599999999997E-2</v>
          </cell>
          <cell r="Q435" t="str">
            <v>x</v>
          </cell>
          <cell r="R435">
            <v>100</v>
          </cell>
          <cell r="S435" t="str">
            <v>=</v>
          </cell>
          <cell r="T435">
            <v>733.42</v>
          </cell>
        </row>
        <row r="436">
          <cell r="G436" t="str">
            <v>Plataforma</v>
          </cell>
          <cell r="N436">
            <v>11.4</v>
          </cell>
          <cell r="O436" t="str">
            <v>x</v>
          </cell>
          <cell r="P436">
            <v>0.7</v>
          </cell>
          <cell r="Q436" t="str">
            <v>x</v>
          </cell>
          <cell r="R436">
            <v>100</v>
          </cell>
          <cell r="S436" t="str">
            <v>=</v>
          </cell>
          <cell r="T436">
            <v>798</v>
          </cell>
        </row>
        <row r="437">
          <cell r="T437">
            <v>6653.02</v>
          </cell>
        </row>
        <row r="439">
          <cell r="F439" t="str">
            <v>07.03.07</v>
          </cell>
          <cell r="G439" t="str">
            <v>EMOP</v>
          </cell>
          <cell r="H439" t="str">
            <v>05.001.0186-0</v>
          </cell>
          <cell r="I439" t="str">
            <v>05.001.0186-A</v>
          </cell>
          <cell r="J439" t="str">
            <v>TRANSPORTE DE MATERIAIS ENCOSTA ABAIXO,SERVICO INTEIRAMENTEMANUAL,INCLUSIVE CARGA E DESCARGA</v>
          </cell>
          <cell r="K439" t="e">
            <v>#REF!</v>
          </cell>
          <cell r="L439" t="e">
            <v>#REF!</v>
          </cell>
          <cell r="M439" t="e">
            <v>#REF!</v>
          </cell>
          <cell r="N439" t="e">
            <v>#REF!</v>
          </cell>
          <cell r="O439" t="e">
            <v>#REF!</v>
          </cell>
          <cell r="P439" t="e">
            <v>#REF!</v>
          </cell>
          <cell r="Q439" t="e">
            <v>#REF!</v>
          </cell>
          <cell r="R439" t="e">
            <v>#REF!</v>
          </cell>
          <cell r="S439" t="e">
            <v>#REF!</v>
          </cell>
          <cell r="T439" t="e">
            <v>#REF!</v>
          </cell>
          <cell r="U439" t="e">
            <v>#REF!</v>
          </cell>
          <cell r="V439" t="str">
            <v>TXM</v>
          </cell>
          <cell r="W439">
            <v>3627.8</v>
          </cell>
          <cell r="Y439">
            <v>1.24</v>
          </cell>
          <cell r="Z439">
            <v>1.1200000000000001</v>
          </cell>
          <cell r="AA439">
            <v>4498.47</v>
          </cell>
          <cell r="AB439">
            <v>4063.13</v>
          </cell>
        </row>
        <row r="441">
          <cell r="N441" t="str">
            <v>Volume</v>
          </cell>
          <cell r="P441" t="str">
            <v>Peso</v>
          </cell>
          <cell r="R441" t="str">
            <v>DMT médio</v>
          </cell>
          <cell r="T441" t="str">
            <v>Total</v>
          </cell>
        </row>
        <row r="442">
          <cell r="G442" t="str">
            <v>Material escavado</v>
          </cell>
          <cell r="N442">
            <v>21.34</v>
          </cell>
          <cell r="O442" t="str">
            <v>x</v>
          </cell>
          <cell r="P442">
            <v>1.7</v>
          </cell>
          <cell r="Q442" t="str">
            <v>x</v>
          </cell>
          <cell r="R442">
            <v>100</v>
          </cell>
          <cell r="S442" t="str">
            <v>=</v>
          </cell>
          <cell r="T442">
            <v>3627.8</v>
          </cell>
        </row>
        <row r="443">
          <cell r="T443">
            <v>3627.8</v>
          </cell>
        </row>
        <row r="445">
          <cell r="F445" t="str">
            <v>07.03.08</v>
          </cell>
          <cell r="G445" t="str">
            <v>COMPOSIÇÃO</v>
          </cell>
          <cell r="H445" t="str">
            <v>05.001.0190-5</v>
          </cell>
          <cell r="I445" t="str">
            <v>05.001.0190-F</v>
          </cell>
          <cell r="J445" t="str">
            <v>ENSACAMENTO DE MATERIAL A GRANEL</v>
          </cell>
          <cell r="K445" t="e">
            <v>#REF!</v>
          </cell>
          <cell r="L445" t="e">
            <v>#REF!</v>
          </cell>
          <cell r="M445" t="e">
            <v>#REF!</v>
          </cell>
          <cell r="N445" t="e">
            <v>#REF!</v>
          </cell>
          <cell r="O445" t="e">
            <v>#REF!</v>
          </cell>
          <cell r="P445" t="e">
            <v>#REF!</v>
          </cell>
          <cell r="Q445" t="e">
            <v>#REF!</v>
          </cell>
          <cell r="R445" t="e">
            <v>#REF!</v>
          </cell>
          <cell r="S445" t="e">
            <v>#REF!</v>
          </cell>
          <cell r="T445" t="e">
            <v>#REF!</v>
          </cell>
          <cell r="U445" t="e">
            <v>#REF!</v>
          </cell>
          <cell r="V445" t="str">
            <v>M3</v>
          </cell>
          <cell r="W445">
            <v>21.34</v>
          </cell>
          <cell r="Y445">
            <v>106.07</v>
          </cell>
          <cell r="Z445">
            <v>106.07</v>
          </cell>
          <cell r="AA445">
            <v>2263.5300000000002</v>
          </cell>
          <cell r="AB445">
            <v>2263.5300000000002</v>
          </cell>
        </row>
        <row r="447">
          <cell r="R447" t="str">
            <v>Volume</v>
          </cell>
          <cell r="T447" t="str">
            <v>Total</v>
          </cell>
        </row>
        <row r="448">
          <cell r="G448" t="str">
            <v>Material escavado</v>
          </cell>
          <cell r="R448">
            <v>21.34</v>
          </cell>
          <cell r="S448" t="str">
            <v>=</v>
          </cell>
          <cell r="T448">
            <v>21.34</v>
          </cell>
        </row>
        <row r="449">
          <cell r="T449">
            <v>21.34</v>
          </cell>
        </row>
        <row r="451">
          <cell r="F451" t="str">
            <v>07.03.09</v>
          </cell>
          <cell r="G451" t="str">
            <v>EMOP</v>
          </cell>
          <cell r="H451" t="str">
            <v>05.005.0001-1</v>
          </cell>
          <cell r="I451" t="str">
            <v>05.005.0001-B</v>
          </cell>
          <cell r="J451" t="str">
            <v>ANDAIME DE MADEIRA DE 1ª,ATE 7,00M DE ALTURA,EM PECAS DE 3"X3",1"X9" E 1"X12",CONSIDERANDO-SE O APROVEITAMENTO DA MADEIRA 3 VEZES,INCLUSIVE A DESMONTAGEM E MEDIDO PELO VOLUME ABRANGIDO,EXCLUSIVE PLATAFORMA</v>
          </cell>
          <cell r="K451" t="e">
            <v>#REF!</v>
          </cell>
          <cell r="L451" t="e">
            <v>#REF!</v>
          </cell>
          <cell r="M451" t="e">
            <v>#REF!</v>
          </cell>
          <cell r="N451" t="e">
            <v>#REF!</v>
          </cell>
          <cell r="O451" t="e">
            <v>#REF!</v>
          </cell>
          <cell r="P451" t="e">
            <v>#REF!</v>
          </cell>
          <cell r="Q451" t="e">
            <v>#REF!</v>
          </cell>
          <cell r="R451" t="e">
            <v>#REF!</v>
          </cell>
          <cell r="S451" t="e">
            <v>#REF!</v>
          </cell>
          <cell r="T451" t="e">
            <v>#REF!</v>
          </cell>
          <cell r="U451" t="e">
            <v>#REF!</v>
          </cell>
          <cell r="V451" t="str">
            <v>M3</v>
          </cell>
          <cell r="W451">
            <v>684</v>
          </cell>
          <cell r="Y451">
            <v>40</v>
          </cell>
          <cell r="Z451">
            <v>37.770000000000003</v>
          </cell>
          <cell r="AA451">
            <v>27360</v>
          </cell>
          <cell r="AB451">
            <v>25834.68</v>
          </cell>
        </row>
        <row r="453">
          <cell r="N453" t="str">
            <v>Extensão</v>
          </cell>
          <cell r="P453" t="str">
            <v>Largura</v>
          </cell>
          <cell r="R453" t="str">
            <v>Altura</v>
          </cell>
          <cell r="T453" t="str">
            <v>Total</v>
          </cell>
        </row>
        <row r="454">
          <cell r="G454" t="str">
            <v>Estrutura de acesso ao longo do pé da cortina</v>
          </cell>
          <cell r="N454">
            <v>130</v>
          </cell>
          <cell r="O454" t="str">
            <v>x</v>
          </cell>
          <cell r="P454">
            <v>2</v>
          </cell>
          <cell r="Q454" t="str">
            <v>x</v>
          </cell>
          <cell r="R454">
            <v>1.5</v>
          </cell>
          <cell r="S454" t="str">
            <v>=</v>
          </cell>
          <cell r="T454">
            <v>390</v>
          </cell>
        </row>
        <row r="455">
          <cell r="G455" t="str">
            <v>Estrutura de acesso ao longo da escada hidráulica</v>
          </cell>
          <cell r="N455">
            <v>53</v>
          </cell>
          <cell r="O455" t="str">
            <v>x</v>
          </cell>
          <cell r="P455">
            <v>2</v>
          </cell>
          <cell r="Q455" t="str">
            <v>x</v>
          </cell>
          <cell r="R455">
            <v>1.5</v>
          </cell>
          <cell r="S455" t="str">
            <v>=</v>
          </cell>
          <cell r="T455">
            <v>159</v>
          </cell>
        </row>
        <row r="456">
          <cell r="G456" t="str">
            <v>Estrutura de acesso ao longo da canaleta</v>
          </cell>
          <cell r="N456">
            <v>60</v>
          </cell>
          <cell r="O456" t="str">
            <v>x</v>
          </cell>
          <cell r="P456">
            <v>1.5</v>
          </cell>
          <cell r="Q456" t="str">
            <v>x</v>
          </cell>
          <cell r="R456">
            <v>1.5</v>
          </cell>
          <cell r="S456" t="str">
            <v>=</v>
          </cell>
          <cell r="T456">
            <v>135</v>
          </cell>
        </row>
        <row r="457">
          <cell r="T457">
            <v>684</v>
          </cell>
        </row>
        <row r="459">
          <cell r="F459" t="str">
            <v>07.03.10</v>
          </cell>
          <cell r="G459" t="str">
            <v>EMOP</v>
          </cell>
          <cell r="H459" t="str">
            <v>05.005.0012-1</v>
          </cell>
          <cell r="I459" t="str">
            <v>05.005.0012-B</v>
          </cell>
          <cell r="J459" t="str">
            <v>PLATAFORMA OU PASSARELA DE MADEIRA DE 1ª,CONSIDERANDO-SE APROVEITAMENTO DA  MADEIRA 20 VEZES,EXCLUSIVE ANDAIME OU OUTROSUPORTE E MOVIMENTACAO(VIDE ITEM 05.008.0008)</v>
          </cell>
          <cell r="K459" t="e">
            <v>#REF!</v>
          </cell>
          <cell r="L459" t="e">
            <v>#REF!</v>
          </cell>
          <cell r="M459" t="e">
            <v>#REF!</v>
          </cell>
          <cell r="N459" t="e">
            <v>#REF!</v>
          </cell>
          <cell r="O459" t="e">
            <v>#REF!</v>
          </cell>
          <cell r="P459" t="e">
            <v>#REF!</v>
          </cell>
          <cell r="Q459" t="e">
            <v>#REF!</v>
          </cell>
          <cell r="R459" t="e">
            <v>#REF!</v>
          </cell>
          <cell r="S459" t="e">
            <v>#REF!</v>
          </cell>
          <cell r="T459" t="e">
            <v>#REF!</v>
          </cell>
          <cell r="U459" t="e">
            <v>#REF!</v>
          </cell>
          <cell r="V459" t="str">
            <v>M2</v>
          </cell>
          <cell r="W459">
            <v>456</v>
          </cell>
          <cell r="Y459">
            <v>4.5999999999999996</v>
          </cell>
          <cell r="Z459">
            <v>4.5999999999999996</v>
          </cell>
          <cell r="AA459">
            <v>2097.6</v>
          </cell>
          <cell r="AB459">
            <v>2097.6</v>
          </cell>
        </row>
        <row r="461">
          <cell r="P461" t="str">
            <v>Extensão</v>
          </cell>
          <cell r="R461" t="str">
            <v>Largura</v>
          </cell>
          <cell r="T461" t="str">
            <v>Total</v>
          </cell>
        </row>
        <row r="462">
          <cell r="G462" t="str">
            <v>Estrutura de acesso ao longo do pé da cortina</v>
          </cell>
          <cell r="P462">
            <v>130</v>
          </cell>
          <cell r="Q462" t="str">
            <v>x</v>
          </cell>
          <cell r="R462">
            <v>2</v>
          </cell>
          <cell r="S462" t="str">
            <v>=</v>
          </cell>
          <cell r="T462">
            <v>260</v>
          </cell>
        </row>
        <row r="463">
          <cell r="G463" t="str">
            <v>Estrutura de acesso ao longo da escada hidráulica</v>
          </cell>
          <cell r="P463">
            <v>53</v>
          </cell>
          <cell r="Q463" t="str">
            <v>x</v>
          </cell>
          <cell r="R463">
            <v>2</v>
          </cell>
          <cell r="S463" t="str">
            <v>=</v>
          </cell>
          <cell r="T463">
            <v>106</v>
          </cell>
        </row>
        <row r="464">
          <cell r="G464" t="str">
            <v>Estrutura de acesso ao longo da canaleta</v>
          </cell>
          <cell r="P464">
            <v>60</v>
          </cell>
          <cell r="Q464" t="str">
            <v>x</v>
          </cell>
          <cell r="R464">
            <v>1.5</v>
          </cell>
          <cell r="S464" t="str">
            <v>=</v>
          </cell>
          <cell r="T464">
            <v>90</v>
          </cell>
        </row>
        <row r="465">
          <cell r="T465">
            <v>456</v>
          </cell>
        </row>
        <row r="467">
          <cell r="F467" t="str">
            <v>07.03.11</v>
          </cell>
          <cell r="G467" t="str">
            <v>EMOP</v>
          </cell>
          <cell r="H467" t="str">
            <v>05.005.0019-0</v>
          </cell>
          <cell r="I467" t="str">
            <v>05.005.0019-A</v>
          </cell>
          <cell r="J467" t="str">
            <v>ESCADA DE MADEIRA DE 3ª EXECUTADA SOBRE TERRENO COM INCLINACAO MEDIA SUPERIOR A 45°,COM 0,80M DE LARGURA,CONSIDERANDO 30% DE APROVEITAMENTO DA MADEIRA,EXCLUSIVE ANCORAGEM</v>
          </cell>
          <cell r="K467" t="e">
            <v>#REF!</v>
          </cell>
          <cell r="L467" t="e">
            <v>#REF!</v>
          </cell>
          <cell r="M467" t="e">
            <v>#REF!</v>
          </cell>
          <cell r="N467" t="e">
            <v>#REF!</v>
          </cell>
          <cell r="O467" t="e">
            <v>#REF!</v>
          </cell>
          <cell r="P467" t="e">
            <v>#REF!</v>
          </cell>
          <cell r="Q467" t="e">
            <v>#REF!</v>
          </cell>
          <cell r="R467" t="e">
            <v>#REF!</v>
          </cell>
          <cell r="S467" t="e">
            <v>#REF!</v>
          </cell>
          <cell r="T467" t="e">
            <v>#REF!</v>
          </cell>
          <cell r="U467" t="e">
            <v>#REF!</v>
          </cell>
          <cell r="V467" t="str">
            <v>M</v>
          </cell>
          <cell r="W467">
            <v>167</v>
          </cell>
          <cell r="Y467">
            <v>173.72</v>
          </cell>
          <cell r="Z467">
            <v>160.63999999999999</v>
          </cell>
          <cell r="AA467">
            <v>29011.24</v>
          </cell>
          <cell r="AB467">
            <v>26826.880000000001</v>
          </cell>
        </row>
        <row r="469">
          <cell r="R469" t="str">
            <v>Extensão</v>
          </cell>
          <cell r="T469" t="str">
            <v>Total</v>
          </cell>
        </row>
        <row r="470">
          <cell r="G470" t="str">
            <v>Escada de acesso a cortina</v>
          </cell>
          <cell r="R470">
            <v>20</v>
          </cell>
          <cell r="S470" t="str">
            <v>=</v>
          </cell>
          <cell r="T470">
            <v>20</v>
          </cell>
        </row>
        <row r="471">
          <cell r="G471" t="str">
            <v>Escada de acesso a escada hidráulica</v>
          </cell>
          <cell r="R471">
            <v>147</v>
          </cell>
          <cell r="S471" t="str">
            <v>=</v>
          </cell>
          <cell r="T471">
            <v>147</v>
          </cell>
        </row>
        <row r="472">
          <cell r="T472">
            <v>167</v>
          </cell>
        </row>
        <row r="474">
          <cell r="F474" t="str">
            <v>07.03.12</v>
          </cell>
          <cell r="G474" t="str">
            <v>COMPOSIÇÃO</v>
          </cell>
          <cell r="H474" t="str">
            <v>05.005.0901-5</v>
          </cell>
          <cell r="I474" t="str">
            <v>05.005.0901-F</v>
          </cell>
          <cell r="J474" t="str">
            <v>LINHA DE VIDA HORIZONTAL PROVISÓRIA EM CABO DE AÇO PARA CONSTRUÇÃO DE ESTRUTURAS, INCLUSIVE POSTE E PROLONGADOR, EXCLUSIVE PROJETO E ART</v>
          </cell>
          <cell r="K474" t="e">
            <v>#REF!</v>
          </cell>
          <cell r="L474" t="e">
            <v>#REF!</v>
          </cell>
          <cell r="M474" t="e">
            <v>#REF!</v>
          </cell>
          <cell r="N474" t="e">
            <v>#REF!</v>
          </cell>
          <cell r="O474" t="e">
            <v>#REF!</v>
          </cell>
          <cell r="P474" t="e">
            <v>#REF!</v>
          </cell>
          <cell r="Q474" t="e">
            <v>#REF!</v>
          </cell>
          <cell r="R474" t="e">
            <v>#REF!</v>
          </cell>
          <cell r="S474" t="e">
            <v>#REF!</v>
          </cell>
          <cell r="T474" t="e">
            <v>#REF!</v>
          </cell>
          <cell r="U474" t="e">
            <v>#REF!</v>
          </cell>
          <cell r="V474" t="str">
            <v>M</v>
          </cell>
          <cell r="W474">
            <v>410</v>
          </cell>
          <cell r="Y474">
            <v>191.32</v>
          </cell>
          <cell r="Z474">
            <v>191.32</v>
          </cell>
          <cell r="AA474">
            <v>78441.2</v>
          </cell>
          <cell r="AB474">
            <v>78441.2</v>
          </cell>
        </row>
        <row r="476">
          <cell r="R476" t="str">
            <v>Extensão</v>
          </cell>
          <cell r="T476" t="str">
            <v>Total</v>
          </cell>
        </row>
        <row r="477">
          <cell r="G477" t="str">
            <v>Estrutura de acesso ao longo do pé da cortina</v>
          </cell>
          <cell r="R477">
            <v>130</v>
          </cell>
          <cell r="S477" t="str">
            <v>=</v>
          </cell>
          <cell r="T477">
            <v>130</v>
          </cell>
        </row>
        <row r="478">
          <cell r="G478" t="str">
            <v>Estrutura de acesso ao longo da escada hidráulica</v>
          </cell>
          <cell r="R478">
            <v>53</v>
          </cell>
          <cell r="S478" t="str">
            <v>=</v>
          </cell>
          <cell r="T478">
            <v>53</v>
          </cell>
        </row>
        <row r="479">
          <cell r="G479" t="str">
            <v>Estrutura de acesso ao longo da canaleta</v>
          </cell>
          <cell r="R479">
            <v>60</v>
          </cell>
          <cell r="S479" t="str">
            <v>=</v>
          </cell>
          <cell r="T479">
            <v>60</v>
          </cell>
        </row>
        <row r="480">
          <cell r="G480" t="str">
            <v>Escada de acesso a cortina</v>
          </cell>
          <cell r="R480">
            <v>20</v>
          </cell>
          <cell r="S480" t="str">
            <v>=</v>
          </cell>
          <cell r="T480">
            <v>20</v>
          </cell>
        </row>
        <row r="481">
          <cell r="G481" t="str">
            <v>Escada de acesso a escada hidráulica</v>
          </cell>
          <cell r="R481">
            <v>147</v>
          </cell>
          <cell r="S481" t="str">
            <v>=</v>
          </cell>
          <cell r="T481">
            <v>147</v>
          </cell>
        </row>
        <row r="482">
          <cell r="T482">
            <v>410</v>
          </cell>
        </row>
        <row r="484">
          <cell r="F484" t="str">
            <v>07.03.13</v>
          </cell>
          <cell r="G484" t="str">
            <v>EMOP</v>
          </cell>
          <cell r="H484" t="str">
            <v>11.003.0001-1</v>
          </cell>
          <cell r="I484" t="str">
            <v>11.003.0001-B</v>
          </cell>
          <cell r="J484" t="str">
            <v>CONCRETO DOSADO RACIONALMENTE PARA UMA RESISTENCIA CARACTERISTICA A COMPRESSAO DE 10MPA,INCLUSIVE MATERIAIS,TRANSPORTE,PREPARO COM BETONEIRA,LANCAMENTO E ADENSAMENTO</v>
          </cell>
          <cell r="K484" t="e">
            <v>#REF!</v>
          </cell>
          <cell r="L484" t="e">
            <v>#REF!</v>
          </cell>
          <cell r="M484" t="e">
            <v>#REF!</v>
          </cell>
          <cell r="N484" t="e">
            <v>#REF!</v>
          </cell>
          <cell r="O484" t="e">
            <v>#REF!</v>
          </cell>
          <cell r="P484" t="e">
            <v>#REF!</v>
          </cell>
          <cell r="Q484" t="e">
            <v>#REF!</v>
          </cell>
          <cell r="R484" t="e">
            <v>#REF!</v>
          </cell>
          <cell r="S484" t="e">
            <v>#REF!</v>
          </cell>
          <cell r="T484" t="e">
            <v>#REF!</v>
          </cell>
          <cell r="U484" t="e">
            <v>#REF!</v>
          </cell>
          <cell r="V484" t="str">
            <v>M3</v>
          </cell>
          <cell r="W484">
            <v>3.04</v>
          </cell>
          <cell r="Y484">
            <v>610.19000000000005</v>
          </cell>
          <cell r="Z484">
            <v>586.76</v>
          </cell>
          <cell r="AA484">
            <v>1854.97</v>
          </cell>
          <cell r="AB484">
            <v>1783.75</v>
          </cell>
        </row>
        <row r="486">
          <cell r="L486" t="str">
            <v>Quantidade</v>
          </cell>
          <cell r="N486" t="str">
            <v>Extensão</v>
          </cell>
          <cell r="P486" t="str">
            <v>Largura</v>
          </cell>
          <cell r="R486" t="str">
            <v>Altura</v>
          </cell>
          <cell r="T486" t="str">
            <v>Total</v>
          </cell>
        </row>
        <row r="487">
          <cell r="G487" t="str">
            <v>Ancoragem - Estrutura de acesso ao longo do pé da cortina</v>
          </cell>
          <cell r="L487">
            <v>130</v>
          </cell>
          <cell r="M487" t="str">
            <v>x</v>
          </cell>
          <cell r="N487">
            <v>0.5</v>
          </cell>
          <cell r="O487" t="str">
            <v>x</v>
          </cell>
          <cell r="P487">
            <v>0.5</v>
          </cell>
          <cell r="Q487" t="str">
            <v>x</v>
          </cell>
          <cell r="R487">
            <v>0.05</v>
          </cell>
          <cell r="S487" t="str">
            <v>=</v>
          </cell>
          <cell r="T487">
            <v>1.62</v>
          </cell>
        </row>
        <row r="488">
          <cell r="G488" t="str">
            <v>Ancoragem - Estrutura de acesso ao longo da escada hidráulica</v>
          </cell>
          <cell r="L488">
            <v>54</v>
          </cell>
          <cell r="M488" t="str">
            <v>x</v>
          </cell>
          <cell r="N488">
            <v>0.5</v>
          </cell>
          <cell r="O488" t="str">
            <v>x</v>
          </cell>
          <cell r="P488">
            <v>0.5</v>
          </cell>
          <cell r="Q488" t="str">
            <v>x</v>
          </cell>
          <cell r="R488">
            <v>0.05</v>
          </cell>
          <cell r="S488" t="str">
            <v>=</v>
          </cell>
          <cell r="T488">
            <v>0.67</v>
          </cell>
        </row>
        <row r="489">
          <cell r="G489" t="str">
            <v>Ancoragem - Estrutura de acesso ao longo da canaleta</v>
          </cell>
          <cell r="L489">
            <v>60</v>
          </cell>
          <cell r="M489" t="str">
            <v>x</v>
          </cell>
          <cell r="N489">
            <v>0.5</v>
          </cell>
          <cell r="O489" t="str">
            <v>x</v>
          </cell>
          <cell r="P489">
            <v>0.5</v>
          </cell>
          <cell r="Q489" t="str">
            <v>x</v>
          </cell>
          <cell r="R489">
            <v>0.05</v>
          </cell>
          <cell r="S489" t="str">
            <v>=</v>
          </cell>
          <cell r="T489">
            <v>0.75</v>
          </cell>
        </row>
        <row r="490">
          <cell r="T490">
            <v>3.04</v>
          </cell>
        </row>
        <row r="492">
          <cell r="F492" t="str">
            <v>07.03.14</v>
          </cell>
          <cell r="G492" t="str">
            <v>EMOP</v>
          </cell>
          <cell r="H492" t="str">
            <v>11.003.0003-1</v>
          </cell>
          <cell r="I492" t="str">
            <v>11.003.0003-B</v>
          </cell>
          <cell r="J492" t="str">
            <v>CONCRETO DOSADO RACIONALMENTE PARA UMA RESISTENCIA CARACTERISTICA A COMPRESSAO DE 20MPA,INCLUSIVE MATERIAIS,TRANSPORTE,PREPARO COM BETONEIRA,LANCAMENTO E ADENSAMENTO</v>
          </cell>
          <cell r="K492" t="e">
            <v>#REF!</v>
          </cell>
          <cell r="L492" t="e">
            <v>#REF!</v>
          </cell>
          <cell r="M492" t="e">
            <v>#REF!</v>
          </cell>
          <cell r="N492" t="e">
            <v>#REF!</v>
          </cell>
          <cell r="O492" t="e">
            <v>#REF!</v>
          </cell>
          <cell r="P492" t="e">
            <v>#REF!</v>
          </cell>
          <cell r="Q492" t="e">
            <v>#REF!</v>
          </cell>
          <cell r="R492" t="e">
            <v>#REF!</v>
          </cell>
          <cell r="S492" t="e">
            <v>#REF!</v>
          </cell>
          <cell r="T492" t="e">
            <v>#REF!</v>
          </cell>
          <cell r="U492" t="e">
            <v>#REF!</v>
          </cell>
          <cell r="V492" t="str">
            <v>M3</v>
          </cell>
          <cell r="W492">
            <v>18.3</v>
          </cell>
          <cell r="Y492">
            <v>657.88</v>
          </cell>
          <cell r="Z492">
            <v>634.45000000000005</v>
          </cell>
          <cell r="AA492">
            <v>12039.2</v>
          </cell>
          <cell r="AB492">
            <v>11610.43</v>
          </cell>
        </row>
        <row r="494">
          <cell r="L494" t="str">
            <v>Quantidade</v>
          </cell>
          <cell r="N494" t="str">
            <v>Extensão</v>
          </cell>
          <cell r="P494" t="str">
            <v>Largura</v>
          </cell>
          <cell r="R494" t="str">
            <v>Altura</v>
          </cell>
          <cell r="T494" t="str">
            <v>Total</v>
          </cell>
        </row>
        <row r="495">
          <cell r="G495" t="str">
            <v>Ancoragem - Estrutura de acesso ao longo do pé da cortina</v>
          </cell>
          <cell r="L495">
            <v>130</v>
          </cell>
          <cell r="M495" t="str">
            <v>x</v>
          </cell>
          <cell r="N495">
            <v>0.5</v>
          </cell>
          <cell r="O495" t="str">
            <v>x</v>
          </cell>
          <cell r="P495">
            <v>0.5</v>
          </cell>
          <cell r="Q495" t="str">
            <v>x</v>
          </cell>
          <cell r="R495">
            <v>0.3</v>
          </cell>
          <cell r="S495" t="str">
            <v>=</v>
          </cell>
          <cell r="T495">
            <v>9.75</v>
          </cell>
        </row>
        <row r="496">
          <cell r="G496" t="str">
            <v>Ancoragem - Estrutura de acesso ao longo da escada hidráulica</v>
          </cell>
          <cell r="L496">
            <v>54</v>
          </cell>
          <cell r="M496" t="str">
            <v>x</v>
          </cell>
          <cell r="N496">
            <v>0.5</v>
          </cell>
          <cell r="O496" t="str">
            <v>x</v>
          </cell>
          <cell r="P496">
            <v>0.5</v>
          </cell>
          <cell r="Q496" t="str">
            <v>x</v>
          </cell>
          <cell r="R496">
            <v>0.3</v>
          </cell>
          <cell r="S496" t="str">
            <v>=</v>
          </cell>
          <cell r="T496">
            <v>4.05</v>
          </cell>
        </row>
        <row r="497">
          <cell r="G497" t="str">
            <v>Ancoragem - Estrutura de acesso ao longo da canaleta</v>
          </cell>
          <cell r="L497">
            <v>60</v>
          </cell>
          <cell r="M497" t="str">
            <v>x</v>
          </cell>
          <cell r="N497">
            <v>0.5</v>
          </cell>
          <cell r="O497" t="str">
            <v>x</v>
          </cell>
          <cell r="P497">
            <v>0.5</v>
          </cell>
          <cell r="Q497" t="str">
            <v>x</v>
          </cell>
          <cell r="R497">
            <v>0.3</v>
          </cell>
          <cell r="S497" t="str">
            <v>=</v>
          </cell>
          <cell r="T497">
            <v>4.5</v>
          </cell>
        </row>
        <row r="498">
          <cell r="T498">
            <v>18.3</v>
          </cell>
        </row>
        <row r="500">
          <cell r="F500" t="str">
            <v>07.03.15</v>
          </cell>
          <cell r="G500" t="str">
            <v>EMOP</v>
          </cell>
          <cell r="H500" t="str">
            <v>14.006.0353-0</v>
          </cell>
          <cell r="I500" t="str">
            <v>14.006.0353-A</v>
          </cell>
          <cell r="J500" t="str">
            <v>GUARDA-CORPO DE MADEIRA,APARELHADA,NA ALTURA UTIL DE 1,00M,ENGASTADO 5CM NO CONCRETO,INTERCALADO POR MONTANTES DE 7,5CMX11,25CM/3"X4.1/2",COM ESPACAMENTO DE 1,00M,FORMANDO MODULOS"X",PARA CONTRAVENTAMENTO,COM PECAS DE 3,75CMX7,5CM/1.1/2"X3".FORNECIMENTO E COLOCACAO</v>
          </cell>
          <cell r="K500" t="e">
            <v>#REF!</v>
          </cell>
          <cell r="L500" t="e">
            <v>#REF!</v>
          </cell>
          <cell r="M500" t="e">
            <v>#REF!</v>
          </cell>
          <cell r="N500" t="e">
            <v>#REF!</v>
          </cell>
          <cell r="O500" t="e">
            <v>#REF!</v>
          </cell>
          <cell r="P500" t="e">
            <v>#REF!</v>
          </cell>
          <cell r="Q500" t="e">
            <v>#REF!</v>
          </cell>
          <cell r="R500" t="e">
            <v>#REF!</v>
          </cell>
          <cell r="S500" t="e">
            <v>#REF!</v>
          </cell>
          <cell r="T500" t="e">
            <v>#REF!</v>
          </cell>
          <cell r="U500" t="e">
            <v>#REF!</v>
          </cell>
          <cell r="V500" t="str">
            <v>M</v>
          </cell>
          <cell r="W500">
            <v>243</v>
          </cell>
          <cell r="Y500">
            <v>216.01</v>
          </cell>
          <cell r="Z500">
            <v>202.54</v>
          </cell>
          <cell r="AA500">
            <v>52490.43</v>
          </cell>
          <cell r="AB500">
            <v>49217.22</v>
          </cell>
        </row>
        <row r="502">
          <cell r="R502" t="str">
            <v>Extensão</v>
          </cell>
          <cell r="T502" t="str">
            <v>Total</v>
          </cell>
        </row>
        <row r="503">
          <cell r="G503" t="str">
            <v>Estrutura de acesso ao longo do pé da cortina</v>
          </cell>
          <cell r="R503">
            <v>130</v>
          </cell>
          <cell r="S503" t="str">
            <v>=</v>
          </cell>
          <cell r="T503">
            <v>130</v>
          </cell>
        </row>
        <row r="504">
          <cell r="G504" t="str">
            <v>Estrutura de acesso ao longo da escada hidráulica</v>
          </cell>
          <cell r="R504">
            <v>53</v>
          </cell>
          <cell r="S504" t="str">
            <v>=</v>
          </cell>
          <cell r="T504">
            <v>53</v>
          </cell>
        </row>
        <row r="505">
          <cell r="G505" t="str">
            <v>Estrutura de acesso ao longo da canaleta</v>
          </cell>
          <cell r="R505">
            <v>60</v>
          </cell>
          <cell r="S505" t="str">
            <v>=</v>
          </cell>
          <cell r="T505">
            <v>60</v>
          </cell>
        </row>
        <row r="506">
          <cell r="T506">
            <v>243</v>
          </cell>
        </row>
        <row r="508">
          <cell r="F508" t="str">
            <v>08</v>
          </cell>
          <cell r="G508" t="str">
            <v>CORTINA ATIRANTADA</v>
          </cell>
          <cell r="AA508">
            <v>5376405.4800000004</v>
          </cell>
          <cell r="AB508">
            <v>5120677.9799999995</v>
          </cell>
        </row>
        <row r="509">
          <cell r="F509" t="str">
            <v>08.01</v>
          </cell>
          <cell r="G509" t="str">
            <v>PREPARO DO TERRENO</v>
          </cell>
          <cell r="AA509">
            <v>40540.5</v>
          </cell>
          <cell r="AB509">
            <v>36484.5</v>
          </cell>
        </row>
        <row r="510">
          <cell r="F510" t="str">
            <v>08.01.01</v>
          </cell>
          <cell r="G510" t="str">
            <v>EMOP</v>
          </cell>
          <cell r="H510" t="str">
            <v>01.005.0004-0</v>
          </cell>
          <cell r="I510" t="str">
            <v>01.005.0004-A</v>
          </cell>
          <cell r="J510" t="str">
            <v>PREPARO MANUAL DE TERRENO,COMPREENDENDO ACERTO,RASPAGEM EVENTUAL ATE 0.30M DE PROFUNDIDADE E AFASTAMENTO LATERAL DO MATERIAL EXCEDENTE,INCLUSIVE COMPACTACAO MANUAL</v>
          </cell>
          <cell r="K510" t="e">
            <v>#REF!</v>
          </cell>
          <cell r="L510" t="e">
            <v>#REF!</v>
          </cell>
          <cell r="M510" t="e">
            <v>#REF!</v>
          </cell>
          <cell r="N510" t="e">
            <v>#REF!</v>
          </cell>
          <cell r="O510" t="e">
            <v>#REF!</v>
          </cell>
          <cell r="P510" t="e">
            <v>#REF!</v>
          </cell>
          <cell r="Q510" t="e">
            <v>#REF!</v>
          </cell>
          <cell r="R510" t="e">
            <v>#REF!</v>
          </cell>
          <cell r="S510" t="e">
            <v>#REF!</v>
          </cell>
          <cell r="T510" t="e">
            <v>#REF!</v>
          </cell>
          <cell r="U510" t="e">
            <v>#REF!</v>
          </cell>
          <cell r="V510" t="str">
            <v>M2</v>
          </cell>
          <cell r="W510">
            <v>1950</v>
          </cell>
          <cell r="Y510">
            <v>20.79</v>
          </cell>
          <cell r="Z510">
            <v>18.71</v>
          </cell>
          <cell r="AA510">
            <v>40540.5</v>
          </cell>
          <cell r="AB510">
            <v>36484.5</v>
          </cell>
        </row>
        <row r="512">
          <cell r="P512" t="str">
            <v>Comprimento</v>
          </cell>
          <cell r="R512" t="str">
            <v>Largura</v>
          </cell>
          <cell r="T512" t="str">
            <v>Total</v>
          </cell>
        </row>
        <row r="513">
          <cell r="G513" t="str">
            <v>Regularização do talude</v>
          </cell>
          <cell r="P513">
            <v>130</v>
          </cell>
          <cell r="Q513" t="str">
            <v>x</v>
          </cell>
          <cell r="R513">
            <v>15</v>
          </cell>
          <cell r="S513" t="str">
            <v>=</v>
          </cell>
          <cell r="T513">
            <v>1950</v>
          </cell>
        </row>
        <row r="514">
          <cell r="T514">
            <v>1950</v>
          </cell>
        </row>
        <row r="516">
          <cell r="F516" t="str">
            <v>08.02</v>
          </cell>
          <cell r="G516" t="str">
            <v>LOCAÇÃO DA OBRA</v>
          </cell>
          <cell r="AA516">
            <v>3481.4</v>
          </cell>
          <cell r="AB516">
            <v>3256.5</v>
          </cell>
        </row>
        <row r="517">
          <cell r="F517" t="str">
            <v>08.02.01</v>
          </cell>
          <cell r="G517" t="str">
            <v>EMOP</v>
          </cell>
          <cell r="H517" t="str">
            <v>01.018.0002-0</v>
          </cell>
          <cell r="I517" t="str">
            <v>01.018.0002-A</v>
          </cell>
          <cell r="J517" t="str">
            <v>LOCACAO DE OBRA COM APARELHO TOPOGRAFICO SOBRE CERCA DE MARCACAO,INCLUSIVE CONSTRUCAO DESTA E SUA PRE-LOCACAO E O FORNECIMENTO DO MATERIAL E TENDO POR MEDICAO O PERIMETRO A CONSTRUIR</v>
          </cell>
          <cell r="K517" t="e">
            <v>#REF!</v>
          </cell>
          <cell r="L517" t="e">
            <v>#REF!</v>
          </cell>
          <cell r="M517" t="e">
            <v>#REF!</v>
          </cell>
          <cell r="N517" t="e">
            <v>#REF!</v>
          </cell>
          <cell r="O517" t="e">
            <v>#REF!</v>
          </cell>
          <cell r="P517" t="e">
            <v>#REF!</v>
          </cell>
          <cell r="Q517" t="e">
            <v>#REF!</v>
          </cell>
          <cell r="R517" t="e">
            <v>#REF!</v>
          </cell>
          <cell r="S517" t="e">
            <v>#REF!</v>
          </cell>
          <cell r="T517" t="e">
            <v>#REF!</v>
          </cell>
          <cell r="U517" t="e">
            <v>#REF!</v>
          </cell>
          <cell r="V517" t="str">
            <v>M</v>
          </cell>
          <cell r="W517">
            <v>130</v>
          </cell>
          <cell r="Y517">
            <v>26.78</v>
          </cell>
          <cell r="Z517">
            <v>25.05</v>
          </cell>
          <cell r="AA517">
            <v>3481.4</v>
          </cell>
          <cell r="AB517">
            <v>3256.5</v>
          </cell>
        </row>
        <row r="519">
          <cell r="R519" t="str">
            <v>Comprimento</v>
          </cell>
          <cell r="T519" t="str">
            <v>Total</v>
          </cell>
        </row>
        <row r="520">
          <cell r="R520">
            <v>130</v>
          </cell>
          <cell r="S520" t="str">
            <v>=</v>
          </cell>
          <cell r="T520">
            <v>130</v>
          </cell>
        </row>
        <row r="521">
          <cell r="T521">
            <v>130</v>
          </cell>
        </row>
        <row r="523">
          <cell r="F523" t="str">
            <v>08.03</v>
          </cell>
          <cell r="G523" t="str">
            <v>PERFURAÇÃO</v>
          </cell>
          <cell r="AA523">
            <v>997066.32</v>
          </cell>
          <cell r="AB523">
            <v>932925.15</v>
          </cell>
        </row>
        <row r="524">
          <cell r="F524" t="str">
            <v>08.03.01</v>
          </cell>
          <cell r="G524" t="str">
            <v>EMOP</v>
          </cell>
          <cell r="H524" t="str">
            <v>01.002.0028-0</v>
          </cell>
          <cell r="I524" t="str">
            <v>01.002.0028-A</v>
          </cell>
          <cell r="J524" t="str">
            <v>PERFURACAO ROTATIVA COM COROA DE WIDIA,EM SOLO,DIAMETRO H,HORIZONTAL,INCLUSIVE DESLOCAMENTO DENTRO DO CANTEIRO E INSTALACAO DA SONDA EM CADA FURO</v>
          </cell>
          <cell r="K524" t="e">
            <v>#REF!</v>
          </cell>
          <cell r="L524" t="e">
            <v>#REF!</v>
          </cell>
          <cell r="M524" t="e">
            <v>#REF!</v>
          </cell>
          <cell r="N524" t="e">
            <v>#REF!</v>
          </cell>
          <cell r="O524" t="e">
            <v>#REF!</v>
          </cell>
          <cell r="P524" t="e">
            <v>#REF!</v>
          </cell>
          <cell r="Q524" t="e">
            <v>#REF!</v>
          </cell>
          <cell r="R524" t="e">
            <v>#REF!</v>
          </cell>
          <cell r="S524" t="e">
            <v>#REF!</v>
          </cell>
          <cell r="T524" t="e">
            <v>#REF!</v>
          </cell>
          <cell r="U524" t="e">
            <v>#REF!</v>
          </cell>
          <cell r="V524" t="str">
            <v>M</v>
          </cell>
          <cell r="W524">
            <v>102</v>
          </cell>
          <cell r="Y524">
            <v>204.54</v>
          </cell>
          <cell r="Z524">
            <v>189.66</v>
          </cell>
          <cell r="AA524">
            <v>20863.080000000002</v>
          </cell>
          <cell r="AB524">
            <v>19345.32</v>
          </cell>
        </row>
        <row r="526">
          <cell r="P526" t="str">
            <v>Quantidade</v>
          </cell>
          <cell r="R526" t="str">
            <v>Comprimento</v>
          </cell>
          <cell r="T526" t="str">
            <v>Total</v>
          </cell>
        </row>
        <row r="527">
          <cell r="G527" t="str">
            <v>Tirantes</v>
          </cell>
          <cell r="P527">
            <v>102</v>
          </cell>
          <cell r="Q527" t="str">
            <v>x</v>
          </cell>
          <cell r="R527">
            <v>1</v>
          </cell>
          <cell r="S527" t="str">
            <v>=</v>
          </cell>
          <cell r="T527">
            <v>102</v>
          </cell>
        </row>
        <row r="528">
          <cell r="T528">
            <v>102</v>
          </cell>
        </row>
        <row r="530">
          <cell r="F530" t="str">
            <v>08.03.02</v>
          </cell>
          <cell r="G530" t="str">
            <v>EMOP</v>
          </cell>
          <cell r="H530" t="str">
            <v>01.004.0025-0</v>
          </cell>
          <cell r="I530" t="str">
            <v>01.004.0025-A</v>
          </cell>
          <cell r="J530" t="str">
            <v>PERFURACAO ROTATIVA COM COROA DE DIAMANTE,EM ALTERACAO DE ROCHA,DIAMETRO HWG(100MM),INCLUSIVE DESLOCAMENTO DENTRO DO CANTEIRO E INSTALACAO DA SONDA EM CADA FURO</v>
          </cell>
          <cell r="K530" t="e">
            <v>#REF!</v>
          </cell>
          <cell r="L530" t="e">
            <v>#REF!</v>
          </cell>
          <cell r="M530" t="e">
            <v>#REF!</v>
          </cell>
          <cell r="N530" t="e">
            <v>#REF!</v>
          </cell>
          <cell r="O530" t="e">
            <v>#REF!</v>
          </cell>
          <cell r="P530" t="e">
            <v>#REF!</v>
          </cell>
          <cell r="Q530" t="e">
            <v>#REF!</v>
          </cell>
          <cell r="R530" t="e">
            <v>#REF!</v>
          </cell>
          <cell r="S530" t="e">
            <v>#REF!</v>
          </cell>
          <cell r="T530" t="e">
            <v>#REF!</v>
          </cell>
          <cell r="U530" t="e">
            <v>#REF!</v>
          </cell>
          <cell r="V530" t="str">
            <v>M</v>
          </cell>
          <cell r="W530">
            <v>1530</v>
          </cell>
          <cell r="Y530">
            <v>573.54</v>
          </cell>
          <cell r="Z530">
            <v>537.30999999999995</v>
          </cell>
          <cell r="AA530">
            <v>877516.2</v>
          </cell>
          <cell r="AB530">
            <v>822084.3</v>
          </cell>
        </row>
        <row r="532">
          <cell r="P532" t="str">
            <v>Quantidade</v>
          </cell>
          <cell r="R532" t="str">
            <v>Comprimento</v>
          </cell>
          <cell r="T532" t="str">
            <v>Total</v>
          </cell>
        </row>
        <row r="533">
          <cell r="G533" t="str">
            <v>Tirantes</v>
          </cell>
          <cell r="P533">
            <v>102</v>
          </cell>
          <cell r="Q533" t="str">
            <v>x</v>
          </cell>
          <cell r="R533">
            <v>15</v>
          </cell>
          <cell r="S533" t="str">
            <v>=</v>
          </cell>
          <cell r="T533">
            <v>1530</v>
          </cell>
        </row>
        <row r="534">
          <cell r="T534">
            <v>1530</v>
          </cell>
        </row>
        <row r="536">
          <cell r="F536" t="str">
            <v>08.03.03</v>
          </cell>
          <cell r="G536" t="str">
            <v>EMOP</v>
          </cell>
          <cell r="H536" t="str">
            <v>01.002.0042-0</v>
          </cell>
          <cell r="I536" t="str">
            <v>01.002.0042-A</v>
          </cell>
          <cell r="J536" t="str">
            <v>PERFURACAO ROTATIVA COM COROA DE WIDIA,EM SOLO,DIAMETRO 8",VERTICAL,INCLUSIVE DESLOCAMENTO DENTRO DO CANTEIRO E INSTALACAO DA SONDA EM CADA FURO</v>
          </cell>
          <cell r="K536" t="e">
            <v>#REF!</v>
          </cell>
          <cell r="L536" t="e">
            <v>#REF!</v>
          </cell>
          <cell r="M536" t="e">
            <v>#REF!</v>
          </cell>
          <cell r="N536" t="e">
            <v>#REF!</v>
          </cell>
          <cell r="O536" t="e">
            <v>#REF!</v>
          </cell>
          <cell r="P536" t="e">
            <v>#REF!</v>
          </cell>
          <cell r="Q536" t="e">
            <v>#REF!</v>
          </cell>
          <cell r="R536" t="e">
            <v>#REF!</v>
          </cell>
          <cell r="S536" t="e">
            <v>#REF!</v>
          </cell>
          <cell r="T536" t="e">
            <v>#REF!</v>
          </cell>
          <cell r="U536" t="e">
            <v>#REF!</v>
          </cell>
          <cell r="V536" t="str">
            <v>M</v>
          </cell>
          <cell r="W536">
            <v>51</v>
          </cell>
          <cell r="Y536">
            <v>233.74</v>
          </cell>
          <cell r="Z536">
            <v>216.73</v>
          </cell>
          <cell r="AA536">
            <v>11920.74</v>
          </cell>
          <cell r="AB536">
            <v>11053.23</v>
          </cell>
        </row>
        <row r="538">
          <cell r="P538" t="str">
            <v>Quantidade</v>
          </cell>
          <cell r="R538" t="str">
            <v>Comprimento</v>
          </cell>
          <cell r="T538" t="str">
            <v>Total</v>
          </cell>
        </row>
        <row r="539">
          <cell r="G539" t="str">
            <v>Estaca Raiz</v>
          </cell>
          <cell r="P539">
            <v>51</v>
          </cell>
          <cell r="Q539" t="str">
            <v>x</v>
          </cell>
          <cell r="R539">
            <v>1</v>
          </cell>
          <cell r="S539" t="str">
            <v>=</v>
          </cell>
          <cell r="T539">
            <v>51</v>
          </cell>
        </row>
        <row r="540">
          <cell r="T540">
            <v>51</v>
          </cell>
        </row>
        <row r="542">
          <cell r="F542" t="str">
            <v>08.03.04</v>
          </cell>
          <cell r="G542" t="str">
            <v>EMOP</v>
          </cell>
          <cell r="H542" t="str">
            <v>01.002.0066-0</v>
          </cell>
          <cell r="I542" t="str">
            <v>01.002.0066-A</v>
          </cell>
          <cell r="J542" t="str">
            <v>PERFURACAO ROTATIVA COM COROA DE WIDIA,EM ALTERACAO DE ROCHA,DIAMETRO 8",VERTICAL,INCLUSIVE DESLOCAMENTO DENTRO DO CANTEIRO E INSTALACAO DA SONDA EM CADA FURO</v>
          </cell>
          <cell r="K542" t="e">
            <v>#REF!</v>
          </cell>
          <cell r="L542" t="e">
            <v>#REF!</v>
          </cell>
          <cell r="M542" t="e">
            <v>#REF!</v>
          </cell>
          <cell r="N542" t="e">
            <v>#REF!</v>
          </cell>
          <cell r="O542" t="e">
            <v>#REF!</v>
          </cell>
          <cell r="P542" t="e">
            <v>#REF!</v>
          </cell>
          <cell r="Q542" t="e">
            <v>#REF!</v>
          </cell>
          <cell r="R542" t="e">
            <v>#REF!</v>
          </cell>
          <cell r="S542" t="e">
            <v>#REF!</v>
          </cell>
          <cell r="T542" t="e">
            <v>#REF!</v>
          </cell>
          <cell r="U542" t="e">
            <v>#REF!</v>
          </cell>
          <cell r="V542" t="str">
            <v>M</v>
          </cell>
          <cell r="W542">
            <v>255</v>
          </cell>
          <cell r="Y542">
            <v>340.26</v>
          </cell>
          <cell r="Z542">
            <v>315.45999999999998</v>
          </cell>
          <cell r="AA542">
            <v>86766.3</v>
          </cell>
          <cell r="AB542">
            <v>80442.3</v>
          </cell>
        </row>
        <row r="544">
          <cell r="P544" t="str">
            <v>Quantidade</v>
          </cell>
          <cell r="R544" t="str">
            <v>Comprimento</v>
          </cell>
          <cell r="T544" t="str">
            <v>Total</v>
          </cell>
        </row>
        <row r="545">
          <cell r="G545" t="str">
            <v>Estaca Raiz</v>
          </cell>
          <cell r="P545">
            <v>51</v>
          </cell>
          <cell r="Q545" t="str">
            <v>x</v>
          </cell>
          <cell r="R545">
            <v>5</v>
          </cell>
          <cell r="S545" t="str">
            <v>=</v>
          </cell>
          <cell r="T545">
            <v>255</v>
          </cell>
        </row>
        <row r="546">
          <cell r="T546">
            <v>255</v>
          </cell>
        </row>
        <row r="548">
          <cell r="F548" t="str">
            <v>08.04</v>
          </cell>
          <cell r="G548" t="str">
            <v>MOVIMENTO DE TERRA</v>
          </cell>
          <cell r="AA548">
            <v>485556.19000000006</v>
          </cell>
          <cell r="AB548">
            <v>470247.96</v>
          </cell>
        </row>
        <row r="549">
          <cell r="F549" t="str">
            <v>08.04.01</v>
          </cell>
          <cell r="G549" t="str">
            <v>EMOP</v>
          </cell>
          <cell r="H549" t="str">
            <v>03.001.0001-1</v>
          </cell>
          <cell r="I549" t="str">
            <v>03.001.0001-B</v>
          </cell>
          <cell r="J549" t="str">
            <v>ESCAVACAO MANUAL DE VALA/CAVA EM MATERIAL DE 1ª CATEGORIA (A(AREIA,ARGILA OU PICARRA),ATE 1,50M DE PROFUNDIDADE,EXCLUSIVE ESCORAMENTO E ESGOTAMENTO</v>
          </cell>
          <cell r="K549" t="e">
            <v>#REF!</v>
          </cell>
          <cell r="L549" t="e">
            <v>#REF!</v>
          </cell>
          <cell r="M549" t="e">
            <v>#REF!</v>
          </cell>
          <cell r="N549" t="e">
            <v>#REF!</v>
          </cell>
          <cell r="O549" t="e">
            <v>#REF!</v>
          </cell>
          <cell r="P549" t="e">
            <v>#REF!</v>
          </cell>
          <cell r="Q549" t="e">
            <v>#REF!</v>
          </cell>
          <cell r="R549" t="e">
            <v>#REF!</v>
          </cell>
          <cell r="S549" t="e">
            <v>#REF!</v>
          </cell>
          <cell r="T549" t="e">
            <v>#REF!</v>
          </cell>
          <cell r="U549" t="e">
            <v>#REF!</v>
          </cell>
          <cell r="V549" t="str">
            <v>M3</v>
          </cell>
          <cell r="W549">
            <v>675</v>
          </cell>
          <cell r="Y549">
            <v>70.7</v>
          </cell>
          <cell r="Z549">
            <v>63.63</v>
          </cell>
          <cell r="AA549">
            <v>47722.5</v>
          </cell>
          <cell r="AB549">
            <v>42950.25</v>
          </cell>
        </row>
        <row r="551">
          <cell r="N551" t="str">
            <v>Comprimento</v>
          </cell>
          <cell r="P551" t="str">
            <v>Largura</v>
          </cell>
          <cell r="R551" t="str">
            <v>Altura</v>
          </cell>
          <cell r="T551" t="str">
            <v>Total</v>
          </cell>
        </row>
        <row r="552">
          <cell r="G552" t="str">
            <v>Base da Cortina</v>
          </cell>
          <cell r="N552">
            <v>130</v>
          </cell>
          <cell r="O552" t="str">
            <v>x</v>
          </cell>
          <cell r="P552">
            <v>1.8</v>
          </cell>
          <cell r="Q552" t="str">
            <v>x</v>
          </cell>
          <cell r="R552">
            <v>0.75</v>
          </cell>
          <cell r="S552" t="str">
            <v>=</v>
          </cell>
          <cell r="T552">
            <v>175.5</v>
          </cell>
        </row>
        <row r="553">
          <cell r="G553" t="str">
            <v>Volume de Corte</v>
          </cell>
          <cell r="S553" t="str">
            <v>=</v>
          </cell>
          <cell r="T553">
            <v>499.5</v>
          </cell>
        </row>
        <row r="554">
          <cell r="T554">
            <v>675</v>
          </cell>
        </row>
        <row r="556">
          <cell r="F556" t="str">
            <v>08.04.02</v>
          </cell>
          <cell r="G556" t="str">
            <v>SINAPI</v>
          </cell>
          <cell r="H556" t="str">
            <v>97083-NDES</v>
          </cell>
          <cell r="I556" t="str">
            <v>97083-DES</v>
          </cell>
          <cell r="J556" t="str">
            <v>COMPACTAÇÃO MECÂNICA DE SOLO PARA EXECUÇÃO DE RADIER, PISO DE CONCRETO OU LAJE SOBRE SOLO, COM COMPACTADOR DE SOLOS A PERCUSSÃO. AF_09/2021</v>
          </cell>
          <cell r="K556" t="e">
            <v>#REF!</v>
          </cell>
          <cell r="L556" t="e">
            <v>#REF!</v>
          </cell>
          <cell r="M556" t="e">
            <v>#REF!</v>
          </cell>
          <cell r="N556" t="e">
            <v>#REF!</v>
          </cell>
          <cell r="O556" t="e">
            <v>#REF!</v>
          </cell>
          <cell r="P556" t="e">
            <v>#REF!</v>
          </cell>
          <cell r="Q556" t="e">
            <v>#REF!</v>
          </cell>
          <cell r="R556" t="e">
            <v>#REF!</v>
          </cell>
          <cell r="S556" t="e">
            <v>#REF!</v>
          </cell>
          <cell r="T556" t="e">
            <v>#REF!</v>
          </cell>
          <cell r="U556" t="e">
            <v>#REF!</v>
          </cell>
          <cell r="V556" t="str">
            <v>M2</v>
          </cell>
          <cell r="W556">
            <v>234</v>
          </cell>
          <cell r="Y556">
            <v>4.78</v>
          </cell>
          <cell r="Z556">
            <v>4.4400000000000004</v>
          </cell>
          <cell r="AA556">
            <v>1118.52</v>
          </cell>
          <cell r="AB556">
            <v>1038.96</v>
          </cell>
        </row>
        <row r="558">
          <cell r="P558" t="str">
            <v>Comprimento</v>
          </cell>
          <cell r="R558" t="str">
            <v>Largura</v>
          </cell>
          <cell r="T558" t="str">
            <v>Total</v>
          </cell>
        </row>
        <row r="559">
          <cell r="G559" t="str">
            <v>Base da Cortina</v>
          </cell>
          <cell r="P559">
            <v>130</v>
          </cell>
          <cell r="Q559" t="str">
            <v>x</v>
          </cell>
          <cell r="R559">
            <v>1.8</v>
          </cell>
          <cell r="S559" t="str">
            <v>=</v>
          </cell>
          <cell r="T559">
            <v>234</v>
          </cell>
        </row>
        <row r="560">
          <cell r="T560">
            <v>234</v>
          </cell>
        </row>
        <row r="562">
          <cell r="F562" t="str">
            <v>08.04.03</v>
          </cell>
          <cell r="G562" t="str">
            <v>EMOP</v>
          </cell>
          <cell r="H562" t="str">
            <v>03.009.0080-0</v>
          </cell>
          <cell r="I562" t="str">
            <v>03.009.0080-A</v>
          </cell>
          <cell r="J562" t="str">
            <v>COMPACTACAO DE MATERIAL DE 1ªCATEGORIA,INCLUSIVE DESCARGA DECAMINHAO BASCULANTE,MOVIMENTACAO A 1 TIRO DE PA,ESPALHAMENTO E SOCAMENTO MANUAL EM CAMADAS DE 30CM DE MATERIAL APILOADO</v>
          </cell>
          <cell r="K562" t="e">
            <v>#REF!</v>
          </cell>
          <cell r="L562" t="e">
            <v>#REF!</v>
          </cell>
          <cell r="M562" t="e">
            <v>#REF!</v>
          </cell>
          <cell r="N562" t="e">
            <v>#REF!</v>
          </cell>
          <cell r="O562" t="e">
            <v>#REF!</v>
          </cell>
          <cell r="P562" t="e">
            <v>#REF!</v>
          </cell>
          <cell r="Q562" t="e">
            <v>#REF!</v>
          </cell>
          <cell r="R562" t="e">
            <v>#REF!</v>
          </cell>
          <cell r="S562" t="e">
            <v>#REF!</v>
          </cell>
          <cell r="T562" t="e">
            <v>#REF!</v>
          </cell>
          <cell r="U562" t="e">
            <v>#REF!</v>
          </cell>
          <cell r="V562" t="str">
            <v>M3</v>
          </cell>
          <cell r="W562">
            <v>1995.5</v>
          </cell>
          <cell r="Y562">
            <v>55.05</v>
          </cell>
          <cell r="Z562">
            <v>49.81</v>
          </cell>
          <cell r="AA562">
            <v>109852.27</v>
          </cell>
          <cell r="AB562">
            <v>99395.85</v>
          </cell>
        </row>
        <row r="564">
          <cell r="N564" t="str">
            <v>Comprimento</v>
          </cell>
          <cell r="P564" t="str">
            <v>Largura</v>
          </cell>
          <cell r="R564" t="str">
            <v>Altura</v>
          </cell>
          <cell r="T564" t="str">
            <v>Total</v>
          </cell>
        </row>
        <row r="565">
          <cell r="G565" t="str">
            <v>Fundo da Cortina</v>
          </cell>
          <cell r="N565">
            <v>130</v>
          </cell>
          <cell r="O565" t="str">
            <v>x</v>
          </cell>
          <cell r="P565">
            <v>8</v>
          </cell>
          <cell r="Q565" t="str">
            <v>x</v>
          </cell>
          <cell r="R565">
            <v>1.9</v>
          </cell>
          <cell r="S565" t="str">
            <v>=</v>
          </cell>
          <cell r="T565">
            <v>1976</v>
          </cell>
        </row>
        <row r="566">
          <cell r="G566" t="str">
            <v>Base da Cortina</v>
          </cell>
          <cell r="N566">
            <v>130</v>
          </cell>
          <cell r="O566" t="str">
            <v>x</v>
          </cell>
          <cell r="P566">
            <v>1.8</v>
          </cell>
          <cell r="Q566" t="str">
            <v>x</v>
          </cell>
          <cell r="R566">
            <v>0.75</v>
          </cell>
          <cell r="S566" t="str">
            <v>=</v>
          </cell>
          <cell r="T566">
            <v>175.5</v>
          </cell>
        </row>
        <row r="567">
          <cell r="P567" t="str">
            <v>Comprimento</v>
          </cell>
          <cell r="R567" t="str">
            <v>Seção</v>
          </cell>
          <cell r="T567" t="str">
            <v>Total</v>
          </cell>
        </row>
        <row r="568">
          <cell r="G568" t="str">
            <v>Base da Cortina - Concreto</v>
          </cell>
          <cell r="P568">
            <v>130</v>
          </cell>
          <cell r="Q568" t="str">
            <v>x</v>
          </cell>
          <cell r="R568">
            <v>0.48</v>
          </cell>
          <cell r="S568" t="str">
            <v>=</v>
          </cell>
          <cell r="T568">
            <v>-62.4</v>
          </cell>
        </row>
        <row r="569">
          <cell r="N569" t="str">
            <v>Comprimento</v>
          </cell>
          <cell r="P569" t="str">
            <v>Altura</v>
          </cell>
          <cell r="R569" t="str">
            <v>Espessura</v>
          </cell>
          <cell r="T569" t="str">
            <v>Total</v>
          </cell>
        </row>
        <row r="570">
          <cell r="G570" t="str">
            <v>Filtro de Transição</v>
          </cell>
          <cell r="N570">
            <v>130</v>
          </cell>
          <cell r="O570" t="str">
            <v>x</v>
          </cell>
          <cell r="P570">
            <v>3.6</v>
          </cell>
          <cell r="Q570" t="str">
            <v>x</v>
          </cell>
          <cell r="R570">
            <v>0.2</v>
          </cell>
          <cell r="S570" t="str">
            <v>=</v>
          </cell>
          <cell r="T570">
            <v>-93.6</v>
          </cell>
        </row>
        <row r="571">
          <cell r="T571">
            <v>1995.5</v>
          </cell>
        </row>
        <row r="573">
          <cell r="F573" t="str">
            <v>08.04.04</v>
          </cell>
          <cell r="G573" t="str">
            <v>EMOP</v>
          </cell>
          <cell r="H573" t="str">
            <v>20.104.0001-0</v>
          </cell>
          <cell r="I573" t="str">
            <v>20.104.0001-A</v>
          </cell>
          <cell r="J573" t="str">
            <v>SAIBRO,INCLUSIVE TRANSPORTE.FORNECIMENTO</v>
          </cell>
          <cell r="K573" t="e">
            <v>#REF!</v>
          </cell>
          <cell r="L573" t="e">
            <v>#REF!</v>
          </cell>
          <cell r="M573" t="e">
            <v>#REF!</v>
          </cell>
          <cell r="N573" t="e">
            <v>#REF!</v>
          </cell>
          <cell r="O573" t="e">
            <v>#REF!</v>
          </cell>
          <cell r="P573" t="e">
            <v>#REF!</v>
          </cell>
          <cell r="Q573" t="e">
            <v>#REF!</v>
          </cell>
          <cell r="R573" t="e">
            <v>#REF!</v>
          </cell>
          <cell r="S573" t="e">
            <v>#REF!</v>
          </cell>
          <cell r="T573" t="e">
            <v>#REF!</v>
          </cell>
          <cell r="U573" t="e">
            <v>#REF!</v>
          </cell>
          <cell r="V573" t="str">
            <v>M3</v>
          </cell>
          <cell r="W573">
            <v>2594.15</v>
          </cell>
          <cell r="Y573">
            <v>126</v>
          </cell>
          <cell r="Z573">
            <v>126</v>
          </cell>
          <cell r="AA573">
            <v>326862.90000000002</v>
          </cell>
          <cell r="AB573">
            <v>326862.90000000002</v>
          </cell>
        </row>
        <row r="575">
          <cell r="P575" t="str">
            <v>Aterro</v>
          </cell>
          <cell r="R575" t="str">
            <v>Empolamento</v>
          </cell>
          <cell r="T575" t="str">
            <v>Total</v>
          </cell>
        </row>
        <row r="576">
          <cell r="P576">
            <v>1995.5</v>
          </cell>
          <cell r="Q576" t="str">
            <v>x</v>
          </cell>
          <cell r="R576">
            <v>1.3</v>
          </cell>
          <cell r="S576" t="str">
            <v>=</v>
          </cell>
          <cell r="T576">
            <v>2594.15</v>
          </cell>
        </row>
        <row r="577">
          <cell r="T577">
            <v>2594.15</v>
          </cell>
        </row>
        <row r="579">
          <cell r="F579" t="str">
            <v>08.05</v>
          </cell>
          <cell r="G579" t="str">
            <v>CARGA, DESCARGA E TRANSPORTE</v>
          </cell>
          <cell r="AA579">
            <v>51961.09</v>
          </cell>
          <cell r="AB579">
            <v>51531.920000000006</v>
          </cell>
        </row>
        <row r="580">
          <cell r="F580" t="str">
            <v>08.05.01</v>
          </cell>
          <cell r="G580" t="str">
            <v>EMOP</v>
          </cell>
          <cell r="H580" t="str">
            <v>04.010.0047-0</v>
          </cell>
          <cell r="I580" t="str">
            <v>04.010.0047-A</v>
          </cell>
          <cell r="J580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  <cell r="K580" t="e">
            <v>#REF!</v>
          </cell>
          <cell r="L580" t="e">
            <v>#REF!</v>
          </cell>
          <cell r="M580" t="e">
            <v>#REF!</v>
          </cell>
          <cell r="N580" t="e">
            <v>#REF!</v>
          </cell>
          <cell r="O580" t="e">
            <v>#REF!</v>
          </cell>
          <cell r="P580" t="e">
            <v>#REF!</v>
          </cell>
          <cell r="Q580" t="e">
            <v>#REF!</v>
          </cell>
          <cell r="R580" t="e">
            <v>#REF!</v>
          </cell>
          <cell r="S580" t="e">
            <v>#REF!</v>
          </cell>
          <cell r="T580" t="e">
            <v>#REF!</v>
          </cell>
          <cell r="U580" t="e">
            <v>#REF!</v>
          </cell>
          <cell r="V580" t="str">
            <v>T</v>
          </cell>
          <cell r="W580">
            <v>1147.5</v>
          </cell>
          <cell r="Y580">
            <v>1.42</v>
          </cell>
          <cell r="Z580">
            <v>1.39</v>
          </cell>
          <cell r="AA580">
            <v>1629.45</v>
          </cell>
          <cell r="AB580">
            <v>1595.02</v>
          </cell>
        </row>
        <row r="582">
          <cell r="F582" t="str">
            <v>08.05.02</v>
          </cell>
          <cell r="G582" t="str">
            <v>EMOP</v>
          </cell>
          <cell r="H582" t="str">
            <v>04.012.0076-1</v>
          </cell>
          <cell r="I582" t="str">
            <v>04.012.0076-B</v>
          </cell>
          <cell r="J582" t="str">
            <v>CARGA DE MATERIAL COM PA-CARREGADEIRA DE 1,30M3,EXCLUSIVE DESPESAS COM O CAMINHAO,COMPREENDENDO TEMPO COM ESPERA E OPERACAO PARA CARGAS DE 500T POR DIA DE 8H</v>
          </cell>
          <cell r="K582" t="e">
            <v>#REF!</v>
          </cell>
          <cell r="L582" t="e">
            <v>#REF!</v>
          </cell>
          <cell r="M582" t="e">
            <v>#REF!</v>
          </cell>
          <cell r="N582" t="e">
            <v>#REF!</v>
          </cell>
          <cell r="O582" t="e">
            <v>#REF!</v>
          </cell>
          <cell r="P582" t="e">
            <v>#REF!</v>
          </cell>
          <cell r="Q582" t="e">
            <v>#REF!</v>
          </cell>
          <cell r="R582" t="e">
            <v>#REF!</v>
          </cell>
          <cell r="S582" t="e">
            <v>#REF!</v>
          </cell>
          <cell r="T582" t="e">
            <v>#REF!</v>
          </cell>
          <cell r="U582" t="e">
            <v>#REF!</v>
          </cell>
          <cell r="V582" t="str">
            <v>T</v>
          </cell>
          <cell r="W582">
            <v>1147.5</v>
          </cell>
          <cell r="Y582">
            <v>3.67</v>
          </cell>
          <cell r="Z582">
            <v>3.62</v>
          </cell>
          <cell r="AA582">
            <v>4211.32</v>
          </cell>
          <cell r="AB582">
            <v>4153.95</v>
          </cell>
        </row>
        <row r="584">
          <cell r="P584" t="str">
            <v>Volume</v>
          </cell>
          <cell r="R584" t="str">
            <v>Peso</v>
          </cell>
          <cell r="T584" t="str">
            <v>Total</v>
          </cell>
        </row>
        <row r="585">
          <cell r="N585" t="str">
            <v>Mat 1º Cat</v>
          </cell>
          <cell r="P585">
            <v>675</v>
          </cell>
          <cell r="Q585" t="str">
            <v>x</v>
          </cell>
          <cell r="R585">
            <v>1.7</v>
          </cell>
          <cell r="S585" t="str">
            <v>=</v>
          </cell>
          <cell r="T585">
            <v>1147.5</v>
          </cell>
        </row>
        <row r="586">
          <cell r="T586">
            <v>1147.5</v>
          </cell>
        </row>
        <row r="588">
          <cell r="F588" t="str">
            <v>08.05.03</v>
          </cell>
          <cell r="G588" t="str">
            <v>EMOP</v>
          </cell>
          <cell r="H588" t="str">
            <v>04.005.0163-0</v>
          </cell>
          <cell r="I588" t="str">
            <v>04.005.0163-A</v>
          </cell>
          <cell r="J588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  <cell r="K588" t="e">
            <v>#REF!</v>
          </cell>
          <cell r="L588" t="e">
            <v>#REF!</v>
          </cell>
          <cell r="M588" t="e">
            <v>#REF!</v>
          </cell>
          <cell r="N588" t="e">
            <v>#REF!</v>
          </cell>
          <cell r="O588" t="e">
            <v>#REF!</v>
          </cell>
          <cell r="P588" t="e">
            <v>#REF!</v>
          </cell>
          <cell r="Q588" t="e">
            <v>#REF!</v>
          </cell>
          <cell r="R588" t="e">
            <v>#REF!</v>
          </cell>
          <cell r="S588" t="e">
            <v>#REF!</v>
          </cell>
          <cell r="T588" t="e">
            <v>#REF!</v>
          </cell>
          <cell r="U588" t="e">
            <v>#REF!</v>
          </cell>
          <cell r="V588" t="str">
            <v>T X KM</v>
          </cell>
          <cell r="W588">
            <v>33736.5</v>
          </cell>
          <cell r="Y588">
            <v>1.08</v>
          </cell>
          <cell r="Z588">
            <v>1.07</v>
          </cell>
          <cell r="AA588">
            <v>36435.42</v>
          </cell>
          <cell r="AB588">
            <v>36098.050000000003</v>
          </cell>
        </row>
        <row r="590">
          <cell r="P590" t="str">
            <v>Peso</v>
          </cell>
          <cell r="R590" t="str">
            <v>DMT</v>
          </cell>
          <cell r="T590" t="str">
            <v>Total</v>
          </cell>
        </row>
        <row r="591">
          <cell r="G591" t="str">
            <v xml:space="preserve">Trasporte bota-fora </v>
          </cell>
          <cell r="P591">
            <v>1147.5</v>
          </cell>
          <cell r="Q591" t="str">
            <v>x</v>
          </cell>
          <cell r="R591">
            <v>29.4</v>
          </cell>
          <cell r="S591" t="str">
            <v>=</v>
          </cell>
          <cell r="T591">
            <v>33736.5</v>
          </cell>
        </row>
        <row r="592">
          <cell r="T592">
            <v>33736.5</v>
          </cell>
        </row>
        <row r="594">
          <cell r="F594" t="str">
            <v>08.05.04</v>
          </cell>
          <cell r="G594" t="str">
            <v>SCO</v>
          </cell>
          <cell r="H594" t="str">
            <v>TC 10.05.0701 (/)</v>
          </cell>
          <cell r="I594" t="str">
            <v>TC 10.05.0701 (/)</v>
          </cell>
          <cell r="J594" t="str">
            <v>Serviço de disposição final de material inerte, proveniente de escavação em geral, em local adequado e licenciado por órgão ambiental competente, conforme legislação vigente.</v>
          </cell>
          <cell r="K594" t="e">
            <v>#REF!</v>
          </cell>
          <cell r="L594" t="e">
            <v>#REF!</v>
          </cell>
          <cell r="M594" t="e">
            <v>#REF!</v>
          </cell>
          <cell r="N594" t="e">
            <v>#REF!</v>
          </cell>
          <cell r="O594" t="e">
            <v>#REF!</v>
          </cell>
          <cell r="P594" t="e">
            <v>#REF!</v>
          </cell>
          <cell r="Q594" t="e">
            <v>#REF!</v>
          </cell>
          <cell r="R594" t="e">
            <v>#REF!</v>
          </cell>
          <cell r="S594" t="e">
            <v>#REF!</v>
          </cell>
          <cell r="T594" t="e">
            <v>#REF!</v>
          </cell>
          <cell r="U594" t="e">
            <v>#REF!</v>
          </cell>
          <cell r="V594" t="str">
            <v>t</v>
          </cell>
          <cell r="W594">
            <v>1147.5</v>
          </cell>
          <cell r="Y594">
            <v>8.44</v>
          </cell>
          <cell r="Z594">
            <v>8.44</v>
          </cell>
          <cell r="AA594">
            <v>9684.9</v>
          </cell>
          <cell r="AB594">
            <v>9684.9</v>
          </cell>
        </row>
        <row r="596">
          <cell r="R596" t="str">
            <v>Quantidade</v>
          </cell>
          <cell r="T596" t="str">
            <v>Total</v>
          </cell>
        </row>
        <row r="597">
          <cell r="R597">
            <v>1147.5</v>
          </cell>
          <cell r="S597" t="str">
            <v>=</v>
          </cell>
          <cell r="T597">
            <v>1147.5</v>
          </cell>
        </row>
        <row r="598">
          <cell r="T598">
            <v>1147.5</v>
          </cell>
        </row>
        <row r="600">
          <cell r="F600" t="str">
            <v>08.06</v>
          </cell>
          <cell r="G600" t="str">
            <v>SERVIÇOS COMPLEMENTARES</v>
          </cell>
          <cell r="AA600">
            <v>1032220.56</v>
          </cell>
          <cell r="AB600">
            <v>939931.08</v>
          </cell>
        </row>
        <row r="601">
          <cell r="F601" t="str">
            <v>08.06.01</v>
          </cell>
          <cell r="G601" t="str">
            <v>EMOP</v>
          </cell>
          <cell r="H601" t="str">
            <v>05.001.0185-0</v>
          </cell>
          <cell r="I601" t="str">
            <v>05.001.0185-A</v>
          </cell>
          <cell r="J601" t="str">
            <v>TRANSPORTE DE MATERIAIS ENCOSTA ACIMA,SERVICO INTEIRAMENTE MANUAL,INCLUSIVE CARGA E DESCARGA</v>
          </cell>
          <cell r="K601" t="e">
            <v>#REF!</v>
          </cell>
          <cell r="L601" t="e">
            <v>#REF!</v>
          </cell>
          <cell r="M601" t="e">
            <v>#REF!</v>
          </cell>
          <cell r="N601" t="e">
            <v>#REF!</v>
          </cell>
          <cell r="O601" t="e">
            <v>#REF!</v>
          </cell>
          <cell r="P601" t="e">
            <v>#REF!</v>
          </cell>
          <cell r="Q601" t="e">
            <v>#REF!</v>
          </cell>
          <cell r="R601" t="e">
            <v>#REF!</v>
          </cell>
          <cell r="S601" t="e">
            <v>#REF!</v>
          </cell>
          <cell r="T601" t="e">
            <v>#REF!</v>
          </cell>
          <cell r="U601" t="e">
            <v>#REF!</v>
          </cell>
          <cell r="V601" t="str">
            <v>TXM</v>
          </cell>
          <cell r="W601">
            <v>398625.14</v>
          </cell>
          <cell r="Y601">
            <v>1.87</v>
          </cell>
          <cell r="Z601">
            <v>1.68</v>
          </cell>
          <cell r="AA601">
            <v>745429.01</v>
          </cell>
          <cell r="AB601">
            <v>669690.23</v>
          </cell>
        </row>
        <row r="603">
          <cell r="N603" t="str">
            <v>Volume</v>
          </cell>
          <cell r="P603" t="str">
            <v>Peso</v>
          </cell>
          <cell r="R603" t="str">
            <v>DMT médio</v>
          </cell>
          <cell r="T603" t="str">
            <v>Total</v>
          </cell>
        </row>
        <row r="604">
          <cell r="G604" t="str">
            <v>Concreto</v>
          </cell>
          <cell r="N604">
            <v>60.308400000000006</v>
          </cell>
          <cell r="O604" t="str">
            <v>x</v>
          </cell>
          <cell r="P604">
            <v>2.4</v>
          </cell>
          <cell r="Q604" t="str">
            <v>x</v>
          </cell>
          <cell r="R604">
            <v>100</v>
          </cell>
          <cell r="S604" t="str">
            <v>=</v>
          </cell>
          <cell r="T604">
            <v>14474.01</v>
          </cell>
        </row>
        <row r="605">
          <cell r="G605" t="str">
            <v>Formas</v>
          </cell>
          <cell r="N605">
            <v>33.024999999999999</v>
          </cell>
          <cell r="O605" t="str">
            <v>x</v>
          </cell>
          <cell r="P605">
            <v>0.7</v>
          </cell>
          <cell r="Q605" t="str">
            <v>x</v>
          </cell>
          <cell r="R605">
            <v>100</v>
          </cell>
          <cell r="S605" t="str">
            <v>=</v>
          </cell>
          <cell r="T605">
            <v>2311.75</v>
          </cell>
        </row>
        <row r="606">
          <cell r="G606" t="str">
            <v>Aterro</v>
          </cell>
          <cell r="N606">
            <v>2594.15</v>
          </cell>
          <cell r="O606" t="str">
            <v>x</v>
          </cell>
          <cell r="P606">
            <v>1.4</v>
          </cell>
          <cell r="Q606" t="str">
            <v>x</v>
          </cell>
          <cell r="R606">
            <v>100</v>
          </cell>
          <cell r="S606" t="str">
            <v>=</v>
          </cell>
          <cell r="T606">
            <v>363181</v>
          </cell>
        </row>
        <row r="607">
          <cell r="G607" t="str">
            <v>Brita</v>
          </cell>
          <cell r="N607">
            <v>98.8</v>
          </cell>
          <cell r="O607" t="str">
            <v>x</v>
          </cell>
          <cell r="P607">
            <v>1.5</v>
          </cell>
          <cell r="Q607" t="str">
            <v>x</v>
          </cell>
          <cell r="R607">
            <v>100</v>
          </cell>
          <cell r="S607" t="str">
            <v>=</v>
          </cell>
          <cell r="T607">
            <v>14820</v>
          </cell>
        </row>
        <row r="608">
          <cell r="G608" t="str">
            <v>Calda de cimento</v>
          </cell>
          <cell r="N608">
            <v>11.5</v>
          </cell>
          <cell r="O608" t="str">
            <v>x</v>
          </cell>
          <cell r="P608">
            <v>2</v>
          </cell>
          <cell r="Q608" t="str">
            <v>x</v>
          </cell>
          <cell r="R608">
            <v>100</v>
          </cell>
          <cell r="S608" t="str">
            <v>=</v>
          </cell>
          <cell r="T608">
            <v>2300</v>
          </cell>
        </row>
        <row r="609">
          <cell r="G609" t="str">
            <v>Aço</v>
          </cell>
          <cell r="P609">
            <v>15.383869999999998</v>
          </cell>
          <cell r="Q609" t="str">
            <v>x</v>
          </cell>
          <cell r="R609">
            <v>100</v>
          </cell>
          <cell r="S609" t="str">
            <v>=</v>
          </cell>
          <cell r="T609">
            <v>1538.38</v>
          </cell>
        </row>
        <row r="610">
          <cell r="G610" t="str">
            <v>Estaca Raiz</v>
          </cell>
          <cell r="N610">
            <v>9.6084000000000014</v>
          </cell>
          <cell r="O610" t="str">
            <v>x</v>
          </cell>
          <cell r="P610">
            <v>0.7</v>
          </cell>
          <cell r="Q610" t="str">
            <v>x</v>
          </cell>
          <cell r="R610">
            <v>100</v>
          </cell>
          <cell r="S610" t="str">
            <v>=</v>
          </cell>
          <cell r="T610">
            <v>672.58</v>
          </cell>
        </row>
        <row r="611">
          <cell r="G611" t="str">
            <v>Tirantes</v>
          </cell>
          <cell r="N611">
            <v>1.31186688</v>
          </cell>
          <cell r="O611" t="str">
            <v>x</v>
          </cell>
          <cell r="P611">
            <v>6.3E-3</v>
          </cell>
          <cell r="Q611" t="str">
            <v>x</v>
          </cell>
          <cell r="R611">
            <v>100</v>
          </cell>
          <cell r="S611" t="str">
            <v>=</v>
          </cell>
          <cell r="T611">
            <v>0.82</v>
          </cell>
        </row>
        <row r="612">
          <cell r="T612">
            <v>398625.14</v>
          </cell>
        </row>
        <row r="614">
          <cell r="F614" t="str">
            <v>08.06.02</v>
          </cell>
          <cell r="G614" t="str">
            <v>EMOP</v>
          </cell>
          <cell r="H614" t="str">
            <v>05.001.0186-0</v>
          </cell>
          <cell r="I614" t="str">
            <v>05.001.0186-A</v>
          </cell>
          <cell r="J614" t="str">
            <v>TRANSPORTE DE MATERIAIS ENCOSTA ABAIXO,SERVICO INTEIRAMENTEMANUAL,INCLUSIVE CARGA E DESCARGA</v>
          </cell>
          <cell r="K614" t="e">
            <v>#REF!</v>
          </cell>
          <cell r="L614" t="e">
            <v>#REF!</v>
          </cell>
          <cell r="M614" t="e">
            <v>#REF!</v>
          </cell>
          <cell r="N614" t="e">
            <v>#REF!</v>
          </cell>
          <cell r="O614" t="e">
            <v>#REF!</v>
          </cell>
          <cell r="P614" t="e">
            <v>#REF!</v>
          </cell>
          <cell r="Q614" t="e">
            <v>#REF!</v>
          </cell>
          <cell r="R614" t="e">
            <v>#REF!</v>
          </cell>
          <cell r="S614" t="e">
            <v>#REF!</v>
          </cell>
          <cell r="T614" t="e">
            <v>#REF!</v>
          </cell>
          <cell r="U614" t="e">
            <v>#REF!</v>
          </cell>
          <cell r="V614" t="str">
            <v>TXM</v>
          </cell>
          <cell r="W614">
            <v>114750</v>
          </cell>
          <cell r="Y614">
            <v>1.24</v>
          </cell>
          <cell r="Z614">
            <v>1.1200000000000001</v>
          </cell>
          <cell r="AA614">
            <v>142290</v>
          </cell>
          <cell r="AB614">
            <v>128520</v>
          </cell>
        </row>
        <row r="616">
          <cell r="N616" t="str">
            <v>Volume</v>
          </cell>
          <cell r="P616" t="str">
            <v>Peso</v>
          </cell>
          <cell r="R616" t="str">
            <v>DMT médio</v>
          </cell>
          <cell r="T616" t="str">
            <v>Total</v>
          </cell>
        </row>
        <row r="617">
          <cell r="G617" t="str">
            <v>Material escavado</v>
          </cell>
          <cell r="N617">
            <v>675</v>
          </cell>
          <cell r="O617" t="str">
            <v>x</v>
          </cell>
          <cell r="P617">
            <v>1.7</v>
          </cell>
          <cell r="Q617" t="str">
            <v>x</v>
          </cell>
          <cell r="R617">
            <v>100</v>
          </cell>
          <cell r="S617" t="str">
            <v>=</v>
          </cell>
          <cell r="T617">
            <v>114750</v>
          </cell>
        </row>
        <row r="618">
          <cell r="T618">
            <v>114750</v>
          </cell>
        </row>
        <row r="620">
          <cell r="F620" t="str">
            <v>08.06.03</v>
          </cell>
          <cell r="G620" t="str">
            <v>COMPOSIÇÃO</v>
          </cell>
          <cell r="H620" t="str">
            <v>05.001.0190-5</v>
          </cell>
          <cell r="I620" t="str">
            <v>05.001.0190-F</v>
          </cell>
          <cell r="J620" t="str">
            <v>ENSACAMENTO DE MATERIAL A GRANEL</v>
          </cell>
          <cell r="K620" t="e">
            <v>#REF!</v>
          </cell>
          <cell r="L620" t="e">
            <v>#REF!</v>
          </cell>
          <cell r="M620" t="e">
            <v>#REF!</v>
          </cell>
          <cell r="N620" t="e">
            <v>#REF!</v>
          </cell>
          <cell r="O620" t="e">
            <v>#REF!</v>
          </cell>
          <cell r="P620" t="e">
            <v>#REF!</v>
          </cell>
          <cell r="Q620" t="e">
            <v>#REF!</v>
          </cell>
          <cell r="R620" t="e">
            <v>#REF!</v>
          </cell>
          <cell r="S620" t="e">
            <v>#REF!</v>
          </cell>
          <cell r="T620" t="e">
            <v>#REF!</v>
          </cell>
          <cell r="U620" t="e">
            <v>#REF!</v>
          </cell>
          <cell r="V620" t="str">
            <v>M3</v>
          </cell>
          <cell r="W620">
            <v>891.69</v>
          </cell>
          <cell r="Y620">
            <v>106.07</v>
          </cell>
          <cell r="Z620">
            <v>106.07</v>
          </cell>
          <cell r="AA620">
            <v>94581.55</v>
          </cell>
          <cell r="AB620">
            <v>94581.55</v>
          </cell>
        </row>
        <row r="622">
          <cell r="P622" t="str">
            <v>Volume</v>
          </cell>
          <cell r="R622" t="str">
            <v>Empolamento</v>
          </cell>
          <cell r="T622" t="str">
            <v>Total</v>
          </cell>
        </row>
        <row r="623">
          <cell r="G623" t="str">
            <v>Material escavado</v>
          </cell>
          <cell r="P623">
            <v>675</v>
          </cell>
          <cell r="R623">
            <v>1.3</v>
          </cell>
          <cell r="S623" t="str">
            <v>=</v>
          </cell>
          <cell r="T623">
            <v>877.5</v>
          </cell>
        </row>
        <row r="624">
          <cell r="G624" t="str">
            <v>Estaca Raiz</v>
          </cell>
          <cell r="P624">
            <v>9.6084000000000014</v>
          </cell>
          <cell r="R624">
            <v>1.3</v>
          </cell>
          <cell r="S624" t="str">
            <v>=</v>
          </cell>
          <cell r="T624">
            <v>12.49</v>
          </cell>
        </row>
        <row r="625">
          <cell r="G625" t="str">
            <v>Tirantes</v>
          </cell>
          <cell r="P625">
            <v>1.31186688</v>
          </cell>
          <cell r="R625">
            <v>1.3</v>
          </cell>
          <cell r="S625" t="str">
            <v>=</v>
          </cell>
          <cell r="T625">
            <v>1.7</v>
          </cell>
        </row>
        <row r="626">
          <cell r="T626">
            <v>891.69</v>
          </cell>
        </row>
        <row r="628">
          <cell r="F628" t="str">
            <v>08.06.04</v>
          </cell>
          <cell r="G628" t="str">
            <v>EMOP</v>
          </cell>
          <cell r="H628" t="str">
            <v>05.005.0001-1</v>
          </cell>
          <cell r="I628" t="str">
            <v>05.005.0001-B</v>
          </cell>
          <cell r="J628" t="str">
            <v>ANDAIME DE MADEIRA DE 1ª,ATE 7,00M DE ALTURA,EM PECAS DE 3"X3",1"X9" E 1"X12",CONSIDERANDO-SE O APROVEITAMENTO DA MADEIRA 3 VEZES,INCLUSIVE A DESMONTAGEM E MEDIDO PELO VOLUME ABRANGIDO,EXCLUSIVE PLATAFORMA</v>
          </cell>
          <cell r="K628" t="e">
            <v>#REF!</v>
          </cell>
          <cell r="L628" t="e">
            <v>#REF!</v>
          </cell>
          <cell r="M628" t="e">
            <v>#REF!</v>
          </cell>
          <cell r="N628" t="e">
            <v>#REF!</v>
          </cell>
          <cell r="O628" t="e">
            <v>#REF!</v>
          </cell>
          <cell r="P628" t="e">
            <v>#REF!</v>
          </cell>
          <cell r="Q628" t="e">
            <v>#REF!</v>
          </cell>
          <cell r="R628" t="e">
            <v>#REF!</v>
          </cell>
          <cell r="S628" t="e">
            <v>#REF!</v>
          </cell>
          <cell r="T628" t="e">
            <v>#REF!</v>
          </cell>
          <cell r="U628" t="e">
            <v>#REF!</v>
          </cell>
          <cell r="V628" t="str">
            <v>M3</v>
          </cell>
          <cell r="W628">
            <v>1170</v>
          </cell>
          <cell r="Y628">
            <v>40</v>
          </cell>
          <cell r="Z628">
            <v>37.770000000000003</v>
          </cell>
          <cell r="AA628">
            <v>46800</v>
          </cell>
          <cell r="AB628">
            <v>44190.9</v>
          </cell>
        </row>
        <row r="630">
          <cell r="N630" t="str">
            <v>Comprimento</v>
          </cell>
          <cell r="P630" t="str">
            <v>Largura</v>
          </cell>
          <cell r="R630" t="str">
            <v>Altura</v>
          </cell>
          <cell r="T630" t="str">
            <v>Total</v>
          </cell>
        </row>
        <row r="631">
          <cell r="N631">
            <v>130</v>
          </cell>
          <cell r="O631" t="str">
            <v>x</v>
          </cell>
          <cell r="P631">
            <v>2</v>
          </cell>
          <cell r="Q631" t="str">
            <v>x</v>
          </cell>
          <cell r="R631">
            <v>4.5</v>
          </cell>
          <cell r="S631" t="str">
            <v>=</v>
          </cell>
          <cell r="T631">
            <v>1170</v>
          </cell>
        </row>
        <row r="632">
          <cell r="T632">
            <v>1170</v>
          </cell>
        </row>
        <row r="634">
          <cell r="F634" t="str">
            <v>08.06.05</v>
          </cell>
          <cell r="G634" t="str">
            <v>EMOP</v>
          </cell>
          <cell r="H634" t="str">
            <v>05.005.0012-1</v>
          </cell>
          <cell r="I634" t="str">
            <v>05.005.0012-B</v>
          </cell>
          <cell r="J634" t="str">
            <v>PLATAFORMA OU PASSARELA DE MADEIRA DE 1ª,CONSIDERANDO-SE APROVEITAMENTO DA  MADEIRA 20 VEZES,EXCLUSIVE ANDAIME OU OUTROSUPORTE E MOVIMENTACAO(VIDE ITEM 05.008.0008)</v>
          </cell>
          <cell r="K634" t="e">
            <v>#REF!</v>
          </cell>
          <cell r="L634" t="e">
            <v>#REF!</v>
          </cell>
          <cell r="M634" t="e">
            <v>#REF!</v>
          </cell>
          <cell r="N634" t="e">
            <v>#REF!</v>
          </cell>
          <cell r="O634" t="e">
            <v>#REF!</v>
          </cell>
          <cell r="P634" t="e">
            <v>#REF!</v>
          </cell>
          <cell r="Q634" t="e">
            <v>#REF!</v>
          </cell>
          <cell r="R634" t="e">
            <v>#REF!</v>
          </cell>
          <cell r="S634" t="e">
            <v>#REF!</v>
          </cell>
          <cell r="T634" t="e">
            <v>#REF!</v>
          </cell>
          <cell r="U634" t="e">
            <v>#REF!</v>
          </cell>
          <cell r="V634" t="str">
            <v>M2</v>
          </cell>
          <cell r="W634">
            <v>260</v>
          </cell>
          <cell r="Y634">
            <v>4.5999999999999996</v>
          </cell>
          <cell r="Z634">
            <v>4.5999999999999996</v>
          </cell>
          <cell r="AA634">
            <v>1196</v>
          </cell>
          <cell r="AB634">
            <v>1196</v>
          </cell>
        </row>
        <row r="636">
          <cell r="P636" t="str">
            <v>Comprimento</v>
          </cell>
          <cell r="R636" t="str">
            <v>Largura</v>
          </cell>
          <cell r="T636" t="str">
            <v>Total</v>
          </cell>
        </row>
        <row r="637">
          <cell r="P637">
            <v>130</v>
          </cell>
          <cell r="Q637" t="str">
            <v>x</v>
          </cell>
          <cell r="R637">
            <v>2</v>
          </cell>
          <cell r="S637" t="str">
            <v>=</v>
          </cell>
          <cell r="T637">
            <v>260</v>
          </cell>
        </row>
        <row r="638">
          <cell r="T638">
            <v>260</v>
          </cell>
        </row>
        <row r="640">
          <cell r="F640" t="str">
            <v>08.06.06</v>
          </cell>
          <cell r="G640" t="str">
            <v>EMOP</v>
          </cell>
          <cell r="H640" t="str">
            <v>05.008.0008-1</v>
          </cell>
          <cell r="I640" t="str">
            <v>05.008.0008-B</v>
          </cell>
          <cell r="J640" t="str">
            <v>MOVIMENTACAO VERTICAL OU HORIZONTAL DE PLATAFORMA OU PASSARELA</v>
          </cell>
          <cell r="K640" t="e">
            <v>#REF!</v>
          </cell>
          <cell r="L640" t="e">
            <v>#REF!</v>
          </cell>
          <cell r="M640" t="e">
            <v>#REF!</v>
          </cell>
          <cell r="N640" t="e">
            <v>#REF!</v>
          </cell>
          <cell r="O640" t="e">
            <v>#REF!</v>
          </cell>
          <cell r="P640" t="e">
            <v>#REF!</v>
          </cell>
          <cell r="Q640" t="e">
            <v>#REF!</v>
          </cell>
          <cell r="R640" t="e">
            <v>#REF!</v>
          </cell>
          <cell r="S640" t="e">
            <v>#REF!</v>
          </cell>
          <cell r="T640" t="e">
            <v>#REF!</v>
          </cell>
          <cell r="U640" t="e">
            <v>#REF!</v>
          </cell>
          <cell r="V640" t="str">
            <v>M2</v>
          </cell>
          <cell r="W640">
            <v>520</v>
          </cell>
          <cell r="Y640">
            <v>0.68</v>
          </cell>
          <cell r="Z640">
            <v>0.61</v>
          </cell>
          <cell r="AA640">
            <v>353.6</v>
          </cell>
          <cell r="AB640">
            <v>317.2</v>
          </cell>
        </row>
        <row r="642">
          <cell r="N642" t="str">
            <v>Quantidade</v>
          </cell>
          <cell r="P642" t="str">
            <v>Comprimento</v>
          </cell>
          <cell r="R642" t="str">
            <v>Largura</v>
          </cell>
          <cell r="T642" t="str">
            <v>Total</v>
          </cell>
        </row>
        <row r="643">
          <cell r="N643">
            <v>2</v>
          </cell>
          <cell r="O643" t="str">
            <v>x</v>
          </cell>
          <cell r="P643">
            <v>130</v>
          </cell>
          <cell r="Q643" t="str">
            <v>x</v>
          </cell>
          <cell r="R643">
            <v>2</v>
          </cell>
          <cell r="S643" t="str">
            <v>=</v>
          </cell>
          <cell r="T643">
            <v>520</v>
          </cell>
        </row>
        <row r="644">
          <cell r="T644">
            <v>520</v>
          </cell>
        </row>
        <row r="646">
          <cell r="F646" t="str">
            <v>08.06.07</v>
          </cell>
          <cell r="G646" t="str">
            <v>EMOP</v>
          </cell>
          <cell r="H646" t="str">
            <v>05.058.0010-0</v>
          </cell>
          <cell r="I646" t="str">
            <v>05.058.0010-A</v>
          </cell>
          <cell r="J646" t="str">
            <v>PLASTICO NA COR PRETA,DESTINADO A PROTECAO DE TELHADOS,MOVEIS E PISOS,COM 0,15MM DE ESPESSURA,REUTILIZADO 5 VEZES,INCLUSIVE RETIRADA.FORNECIMENTO E COLOCACAO</v>
          </cell>
          <cell r="K646" t="e">
            <v>#REF!</v>
          </cell>
          <cell r="L646" t="e">
            <v>#REF!</v>
          </cell>
          <cell r="M646" t="e">
            <v>#REF!</v>
          </cell>
          <cell r="N646" t="e">
            <v>#REF!</v>
          </cell>
          <cell r="O646" t="e">
            <v>#REF!</v>
          </cell>
          <cell r="P646" t="e">
            <v>#REF!</v>
          </cell>
          <cell r="Q646" t="e">
            <v>#REF!</v>
          </cell>
          <cell r="R646" t="e">
            <v>#REF!</v>
          </cell>
          <cell r="S646" t="e">
            <v>#REF!</v>
          </cell>
          <cell r="T646" t="e">
            <v>#REF!</v>
          </cell>
          <cell r="U646" t="e">
            <v>#REF!</v>
          </cell>
          <cell r="V646" t="str">
            <v>M2</v>
          </cell>
          <cell r="W646">
            <v>1040</v>
          </cell>
          <cell r="Y646">
            <v>1.51</v>
          </cell>
          <cell r="Z646">
            <v>1.38</v>
          </cell>
          <cell r="AA646">
            <v>1570.4</v>
          </cell>
          <cell r="AB646">
            <v>1435.2</v>
          </cell>
        </row>
        <row r="648">
          <cell r="P648" t="str">
            <v>Comprimento</v>
          </cell>
          <cell r="R648" t="str">
            <v>Largura</v>
          </cell>
          <cell r="T648" t="str">
            <v>Total</v>
          </cell>
        </row>
        <row r="649">
          <cell r="G649" t="str">
            <v>Proteção do solo durante a execução</v>
          </cell>
          <cell r="P649">
            <v>130</v>
          </cell>
          <cell r="Q649" t="str">
            <v>x</v>
          </cell>
          <cell r="R649">
            <v>8</v>
          </cell>
          <cell r="S649" t="str">
            <v>=</v>
          </cell>
          <cell r="T649">
            <v>1040</v>
          </cell>
        </row>
        <row r="650">
          <cell r="T650">
            <v>1040</v>
          </cell>
        </row>
        <row r="652">
          <cell r="F652" t="str">
            <v>08.07</v>
          </cell>
          <cell r="G652" t="str">
            <v>GALERAIS, DRENOS E CONEXOS</v>
          </cell>
          <cell r="AA652">
            <v>29267.020000000004</v>
          </cell>
          <cell r="AB652">
            <v>28618.989999999998</v>
          </cell>
        </row>
        <row r="653">
          <cell r="F653" t="str">
            <v>08.07.01</v>
          </cell>
          <cell r="G653" t="str">
            <v>EMOP</v>
          </cell>
          <cell r="H653" t="str">
            <v>06.082.0050-0</v>
          </cell>
          <cell r="I653" t="str">
            <v>06.082.0050-A</v>
          </cell>
          <cell r="J653" t="str">
            <v>DRENO OU BARBACA EM TUBO DE PVC,DIAMETRO DE 2",INCLUSIVE FORNECIMENTO DO TUBO E MATERIAL DRENANTE</v>
          </cell>
          <cell r="K653" t="e">
            <v>#REF!</v>
          </cell>
          <cell r="L653" t="e">
            <v>#REF!</v>
          </cell>
          <cell r="M653" t="e">
            <v>#REF!</v>
          </cell>
          <cell r="N653" t="e">
            <v>#REF!</v>
          </cell>
          <cell r="O653" t="e">
            <v>#REF!</v>
          </cell>
          <cell r="P653" t="e">
            <v>#REF!</v>
          </cell>
          <cell r="Q653" t="e">
            <v>#REF!</v>
          </cell>
          <cell r="R653" t="e">
            <v>#REF!</v>
          </cell>
          <cell r="S653" t="e">
            <v>#REF!</v>
          </cell>
          <cell r="T653" t="e">
            <v>#REF!</v>
          </cell>
          <cell r="U653" t="e">
            <v>#REF!</v>
          </cell>
          <cell r="V653" t="str">
            <v>M</v>
          </cell>
          <cell r="W653">
            <v>81.599999999999994</v>
          </cell>
          <cell r="Y653">
            <v>19.100000000000001</v>
          </cell>
          <cell r="Z653">
            <v>18.059999999999999</v>
          </cell>
          <cell r="AA653">
            <v>1558.56</v>
          </cell>
          <cell r="AB653">
            <v>1473.69</v>
          </cell>
        </row>
        <row r="655">
          <cell r="N655" t="str">
            <v>Linhas</v>
          </cell>
          <cell r="P655" t="str">
            <v>Quantidade</v>
          </cell>
          <cell r="R655" t="str">
            <v>Comprimento</v>
          </cell>
          <cell r="T655" t="str">
            <v>Total</v>
          </cell>
        </row>
        <row r="656">
          <cell r="N656">
            <v>2</v>
          </cell>
          <cell r="O656" t="str">
            <v>x</v>
          </cell>
          <cell r="P656">
            <v>51</v>
          </cell>
          <cell r="Q656" t="str">
            <v>x</v>
          </cell>
          <cell r="R656">
            <v>0.8</v>
          </cell>
          <cell r="S656" t="str">
            <v>=</v>
          </cell>
          <cell r="T656">
            <v>81.599999999999994</v>
          </cell>
        </row>
        <row r="657">
          <cell r="T657">
            <v>81.599999999999994</v>
          </cell>
        </row>
        <row r="659">
          <cell r="F659" t="str">
            <v>08.07.02</v>
          </cell>
          <cell r="G659" t="str">
            <v>EMOP</v>
          </cell>
          <cell r="H659" t="str">
            <v>06.085.0020-0</v>
          </cell>
          <cell r="I659" t="str">
            <v>06.085.0020-A</v>
          </cell>
          <cell r="J659" t="str">
            <v>CAMADA VERTICAL DRENANTE FEITA COM PEDRA BRITADA, INCLUSIVEFORNECIMENTO DO MATERIAL</v>
          </cell>
          <cell r="K659" t="e">
            <v>#REF!</v>
          </cell>
          <cell r="L659" t="e">
            <v>#REF!</v>
          </cell>
          <cell r="M659" t="e">
            <v>#REF!</v>
          </cell>
          <cell r="N659" t="e">
            <v>#REF!</v>
          </cell>
          <cell r="O659" t="e">
            <v>#REF!</v>
          </cell>
          <cell r="P659" t="e">
            <v>#REF!</v>
          </cell>
          <cell r="Q659" t="e">
            <v>#REF!</v>
          </cell>
          <cell r="R659" t="e">
            <v>#REF!</v>
          </cell>
          <cell r="S659" t="e">
            <v>#REF!</v>
          </cell>
          <cell r="T659" t="e">
            <v>#REF!</v>
          </cell>
          <cell r="U659" t="e">
            <v>#REF!</v>
          </cell>
          <cell r="V659" t="str">
            <v>M3</v>
          </cell>
          <cell r="W659">
            <v>98.8</v>
          </cell>
          <cell r="Y659">
            <v>205.1</v>
          </cell>
          <cell r="Z659">
            <v>199.9</v>
          </cell>
          <cell r="AA659">
            <v>20263.88</v>
          </cell>
          <cell r="AB659">
            <v>19750.12</v>
          </cell>
        </row>
        <row r="661">
          <cell r="N661" t="str">
            <v>Comprimento</v>
          </cell>
          <cell r="P661" t="str">
            <v>Altura</v>
          </cell>
          <cell r="R661" t="str">
            <v>Espessura</v>
          </cell>
          <cell r="T661" t="str">
            <v>Total</v>
          </cell>
        </row>
        <row r="662">
          <cell r="G662" t="str">
            <v>Filtro de Transição</v>
          </cell>
          <cell r="N662">
            <v>130</v>
          </cell>
          <cell r="O662" t="str">
            <v>x</v>
          </cell>
          <cell r="P662">
            <v>3.8</v>
          </cell>
          <cell r="Q662" t="str">
            <v>x</v>
          </cell>
          <cell r="R662">
            <v>0.2</v>
          </cell>
          <cell r="S662" t="str">
            <v>=</v>
          </cell>
          <cell r="T662">
            <v>98.8</v>
          </cell>
        </row>
        <row r="663">
          <cell r="T663">
            <v>98.8</v>
          </cell>
        </row>
        <row r="665">
          <cell r="F665" t="str">
            <v>08.07.03</v>
          </cell>
          <cell r="G665" t="str">
            <v>EMOP</v>
          </cell>
          <cell r="H665" t="str">
            <v>06.100.0012-0</v>
          </cell>
          <cell r="I665" t="str">
            <v>06.100.0012-A</v>
          </cell>
          <cell r="J665" t="str">
            <v>MANTA GEOTEXTIL,EM ENROCAMENTOS OU FILTROS DE TRANSICAO.FORNECIMENTO E COLOCACAO</v>
          </cell>
          <cell r="K665" t="e">
            <v>#REF!</v>
          </cell>
          <cell r="L665" t="e">
            <v>#REF!</v>
          </cell>
          <cell r="M665" t="e">
            <v>#REF!</v>
          </cell>
          <cell r="N665" t="e">
            <v>#REF!</v>
          </cell>
          <cell r="O665" t="e">
            <v>#REF!</v>
          </cell>
          <cell r="P665" t="e">
            <v>#REF!</v>
          </cell>
          <cell r="Q665" t="e">
            <v>#REF!</v>
          </cell>
          <cell r="R665" t="e">
            <v>#REF!</v>
          </cell>
          <cell r="S665" t="e">
            <v>#REF!</v>
          </cell>
          <cell r="T665" t="e">
            <v>#REF!</v>
          </cell>
          <cell r="U665" t="e">
            <v>#REF!</v>
          </cell>
          <cell r="V665" t="str">
            <v>M2</v>
          </cell>
          <cell r="W665">
            <v>494</v>
          </cell>
          <cell r="Y665">
            <v>15.07</v>
          </cell>
          <cell r="Z665">
            <v>14.97</v>
          </cell>
          <cell r="AA665">
            <v>7444.58</v>
          </cell>
          <cell r="AB665">
            <v>7395.18</v>
          </cell>
        </row>
        <row r="667">
          <cell r="P667" t="str">
            <v>Comprimento</v>
          </cell>
          <cell r="R667" t="str">
            <v>Altura</v>
          </cell>
          <cell r="T667" t="str">
            <v>Total</v>
          </cell>
        </row>
        <row r="668">
          <cell r="P668">
            <v>130</v>
          </cell>
          <cell r="Q668" t="str">
            <v>x</v>
          </cell>
          <cell r="R668">
            <v>3.8</v>
          </cell>
          <cell r="S668" t="str">
            <v>=</v>
          </cell>
          <cell r="T668">
            <v>494</v>
          </cell>
        </row>
        <row r="669">
          <cell r="T669">
            <v>494</v>
          </cell>
        </row>
        <row r="671">
          <cell r="F671" t="str">
            <v>08.08</v>
          </cell>
          <cell r="G671" t="str">
            <v>INJEÇÃO</v>
          </cell>
          <cell r="AA671">
            <v>13727.66</v>
          </cell>
          <cell r="AB671">
            <v>13427.86</v>
          </cell>
        </row>
        <row r="672">
          <cell r="F672" t="str">
            <v>08.08.01</v>
          </cell>
          <cell r="G672" t="str">
            <v>EMOP</v>
          </cell>
          <cell r="H672" t="str">
            <v>07.050.0050-0</v>
          </cell>
          <cell r="I672" t="str">
            <v>07.050.0050-A</v>
          </cell>
          <cell r="J672" t="str">
            <v>INJECAO DE CALDA DE CIMENTO,INCLUSIVE FORNECIMENTO DOS MATERIAIS</v>
          </cell>
          <cell r="K672" t="e">
            <v>#REF!</v>
          </cell>
          <cell r="L672" t="e">
            <v>#REF!</v>
          </cell>
          <cell r="M672" t="e">
            <v>#REF!</v>
          </cell>
          <cell r="N672" t="e">
            <v>#REF!</v>
          </cell>
          <cell r="O672" t="e">
            <v>#REF!</v>
          </cell>
          <cell r="P672" t="e">
            <v>#REF!</v>
          </cell>
          <cell r="Q672" t="e">
            <v>#REF!</v>
          </cell>
          <cell r="R672" t="e">
            <v>#REF!</v>
          </cell>
          <cell r="S672" t="e">
            <v>#REF!</v>
          </cell>
          <cell r="T672" t="e">
            <v>#REF!</v>
          </cell>
          <cell r="U672" t="e">
            <v>#REF!</v>
          </cell>
          <cell r="V672" t="str">
            <v>M3</v>
          </cell>
          <cell r="W672">
            <v>11.5</v>
          </cell>
          <cell r="Y672">
            <v>1193.71</v>
          </cell>
          <cell r="Z672">
            <v>1167.6400000000001</v>
          </cell>
          <cell r="AA672">
            <v>13727.66</v>
          </cell>
          <cell r="AB672">
            <v>13427.86</v>
          </cell>
        </row>
        <row r="674">
          <cell r="N674" t="str">
            <v>Quantidade</v>
          </cell>
          <cell r="P674" t="str">
            <v>Comprimento</v>
          </cell>
          <cell r="R674" t="str">
            <v>Seção</v>
          </cell>
          <cell r="T674" t="str">
            <v>Total</v>
          </cell>
        </row>
        <row r="675">
          <cell r="G675" t="str">
            <v>Furo</v>
          </cell>
          <cell r="N675">
            <v>102</v>
          </cell>
          <cell r="O675" t="str">
            <v>x</v>
          </cell>
          <cell r="P675">
            <v>16</v>
          </cell>
          <cell r="Q675" t="str">
            <v>x</v>
          </cell>
          <cell r="R675">
            <v>7.8500000000000011E-3</v>
          </cell>
          <cell r="S675" t="str">
            <v>=</v>
          </cell>
          <cell r="T675">
            <v>12.81</v>
          </cell>
        </row>
        <row r="676">
          <cell r="G676" t="str">
            <v>Tirante</v>
          </cell>
          <cell r="N676">
            <v>102</v>
          </cell>
          <cell r="O676" t="str">
            <v>x</v>
          </cell>
          <cell r="P676">
            <v>16</v>
          </cell>
          <cell r="Q676" t="str">
            <v>x</v>
          </cell>
          <cell r="R676">
            <v>8.0384E-4</v>
          </cell>
          <cell r="S676" t="str">
            <v>=</v>
          </cell>
          <cell r="T676">
            <v>-1.31</v>
          </cell>
        </row>
        <row r="677">
          <cell r="T677">
            <v>11.5</v>
          </cell>
        </row>
        <row r="679">
          <cell r="F679" t="str">
            <v>08.09</v>
          </cell>
          <cell r="G679" t="str">
            <v>FUNDAÇÕES</v>
          </cell>
          <cell r="AA679">
            <v>54867.840000000004</v>
          </cell>
          <cell r="AB679">
            <v>52290.3</v>
          </cell>
        </row>
        <row r="680">
          <cell r="F680" t="str">
            <v>08.09.01</v>
          </cell>
          <cell r="G680" t="str">
            <v>EMOP</v>
          </cell>
          <cell r="H680" t="str">
            <v>10.003.0030-0</v>
          </cell>
          <cell r="I680" t="str">
            <v>10.003.0030-A</v>
          </cell>
          <cell r="J680" t="str">
            <v>ESTACA RAIZ COM DIAMETRO DE 8" PARA CARGA DE 50T,INJECAO DEARGAMASSA DE CIMENTO E AREIA,COM RESISTENCIA DE 20MPA,CONFORME ABNT NBR 6122,INCLUSIVE O FORNECIMENTO DOS MATERIAIS (CIMENTO,AREIA E ACO),EXCLUSIVE PERFURACAO</v>
          </cell>
          <cell r="K680" t="e">
            <v>#REF!</v>
          </cell>
          <cell r="L680" t="e">
            <v>#REF!</v>
          </cell>
          <cell r="M680" t="e">
            <v>#REF!</v>
          </cell>
          <cell r="N680" t="e">
            <v>#REF!</v>
          </cell>
          <cell r="O680" t="e">
            <v>#REF!</v>
          </cell>
          <cell r="P680" t="e">
            <v>#REF!</v>
          </cell>
          <cell r="Q680" t="e">
            <v>#REF!</v>
          </cell>
          <cell r="R680" t="e">
            <v>#REF!</v>
          </cell>
          <cell r="S680" t="e">
            <v>#REF!</v>
          </cell>
          <cell r="T680" t="e">
            <v>#REF!</v>
          </cell>
          <cell r="U680" t="e">
            <v>#REF!</v>
          </cell>
          <cell r="V680" t="str">
            <v>M</v>
          </cell>
          <cell r="W680">
            <v>306</v>
          </cell>
          <cell r="Y680">
            <v>150.55000000000001</v>
          </cell>
          <cell r="Z680">
            <v>145</v>
          </cell>
          <cell r="AA680">
            <v>46068.3</v>
          </cell>
          <cell r="AB680">
            <v>44370</v>
          </cell>
        </row>
        <row r="682">
          <cell r="P682" t="str">
            <v>Quantidade</v>
          </cell>
          <cell r="R682" t="str">
            <v>Comprimento</v>
          </cell>
          <cell r="T682" t="str">
            <v>Total</v>
          </cell>
        </row>
        <row r="683">
          <cell r="P683">
            <v>51</v>
          </cell>
          <cell r="Q683" t="str">
            <v>x</v>
          </cell>
          <cell r="R683">
            <v>6</v>
          </cell>
          <cell r="S683" t="str">
            <v>=</v>
          </cell>
          <cell r="T683">
            <v>306</v>
          </cell>
        </row>
        <row r="684">
          <cell r="T684">
            <v>306</v>
          </cell>
        </row>
        <row r="686">
          <cell r="F686" t="str">
            <v>08.09.02</v>
          </cell>
          <cell r="G686" t="str">
            <v>EMOP</v>
          </cell>
          <cell r="H686" t="str">
            <v>10.012.0001-0</v>
          </cell>
          <cell r="I686" t="str">
            <v>10.012.0001-A</v>
          </cell>
          <cell r="J686" t="str">
            <v>ARRASAMENTO DE ESTACA DE CONCRETO PARA CARGA DE TRABALHO DECOMPRESSAO AXIAL ATE 600KN</v>
          </cell>
          <cell r="K686" t="e">
            <v>#REF!</v>
          </cell>
          <cell r="L686" t="e">
            <v>#REF!</v>
          </cell>
          <cell r="M686" t="e">
            <v>#REF!</v>
          </cell>
          <cell r="N686" t="e">
            <v>#REF!</v>
          </cell>
          <cell r="O686" t="e">
            <v>#REF!</v>
          </cell>
          <cell r="P686" t="e">
            <v>#REF!</v>
          </cell>
          <cell r="Q686" t="e">
            <v>#REF!</v>
          </cell>
          <cell r="R686" t="e">
            <v>#REF!</v>
          </cell>
          <cell r="S686" t="e">
            <v>#REF!</v>
          </cell>
          <cell r="T686" t="e">
            <v>#REF!</v>
          </cell>
          <cell r="U686" t="e">
            <v>#REF!</v>
          </cell>
          <cell r="V686" t="str">
            <v>UN</v>
          </cell>
          <cell r="W686">
            <v>51</v>
          </cell>
          <cell r="Y686">
            <v>172.54</v>
          </cell>
          <cell r="Z686">
            <v>155.30000000000001</v>
          </cell>
          <cell r="AA686">
            <v>8799.5400000000009</v>
          </cell>
          <cell r="AB686">
            <v>7920.3</v>
          </cell>
        </row>
        <row r="688">
          <cell r="R688" t="str">
            <v>Quantidade</v>
          </cell>
          <cell r="T688" t="str">
            <v>Total</v>
          </cell>
        </row>
        <row r="689">
          <cell r="R689">
            <v>51</v>
          </cell>
          <cell r="S689" t="str">
            <v>=</v>
          </cell>
          <cell r="T689">
            <v>51</v>
          </cell>
        </row>
        <row r="690">
          <cell r="T690">
            <v>51</v>
          </cell>
        </row>
        <row r="692">
          <cell r="F692" t="str">
            <v>08.10</v>
          </cell>
          <cell r="G692" t="str">
            <v>ESTRUTURAS</v>
          </cell>
          <cell r="AA692">
            <v>2522381.4300000002</v>
          </cell>
          <cell r="AB692">
            <v>2449761.0599999996</v>
          </cell>
        </row>
        <row r="693">
          <cell r="F693" t="str">
            <v>08.10.01</v>
          </cell>
          <cell r="G693" t="str">
            <v>EMOP</v>
          </cell>
          <cell r="H693" t="str">
            <v>11.003.0003-1</v>
          </cell>
          <cell r="I693" t="str">
            <v>11.003.0003-B</v>
          </cell>
          <cell r="J693" t="str">
            <v>CONCRETO DOSADO RACIONALMENTE PARA UMA RESISTENCIA CARACTERISTICA A COMPRESSAO DE 20MPA,INCLUSIVE MATERIAIS,TRANSPORTE,PREPARO COM BETONEIRA,LANCAMENTO E ADENSAMENTO</v>
          </cell>
          <cell r="K693" t="e">
            <v>#REF!</v>
          </cell>
          <cell r="L693" t="e">
            <v>#REF!</v>
          </cell>
          <cell r="M693" t="e">
            <v>#REF!</v>
          </cell>
          <cell r="N693" t="e">
            <v>#REF!</v>
          </cell>
          <cell r="O693" t="e">
            <v>#REF!</v>
          </cell>
          <cell r="P693" t="e">
            <v>#REF!</v>
          </cell>
          <cell r="Q693" t="e">
            <v>#REF!</v>
          </cell>
          <cell r="R693" t="e">
            <v>#REF!</v>
          </cell>
          <cell r="S693" t="e">
            <v>#REF!</v>
          </cell>
          <cell r="T693" t="e">
            <v>#REF!</v>
          </cell>
          <cell r="U693" t="e">
            <v>#REF!</v>
          </cell>
          <cell r="V693" t="str">
            <v>M3</v>
          </cell>
          <cell r="W693">
            <v>5.2</v>
          </cell>
          <cell r="Y693">
            <v>657.88</v>
          </cell>
          <cell r="Z693">
            <v>634.45000000000005</v>
          </cell>
          <cell r="AA693">
            <v>3420.97</v>
          </cell>
          <cell r="AB693">
            <v>3299.14</v>
          </cell>
        </row>
        <row r="695">
          <cell r="N695" t="str">
            <v>Comprimento</v>
          </cell>
          <cell r="P695" t="str">
            <v>Largura</v>
          </cell>
          <cell r="R695" t="str">
            <v>Espessura</v>
          </cell>
          <cell r="T695" t="str">
            <v>Total</v>
          </cell>
        </row>
        <row r="696">
          <cell r="N696">
            <v>130</v>
          </cell>
          <cell r="O696" t="str">
            <v>x</v>
          </cell>
          <cell r="P696">
            <v>0.8</v>
          </cell>
          <cell r="Q696" t="str">
            <v>x</v>
          </cell>
          <cell r="R696">
            <v>0.05</v>
          </cell>
          <cell r="S696" t="str">
            <v>=</v>
          </cell>
          <cell r="T696">
            <v>5.2</v>
          </cell>
        </row>
        <row r="697">
          <cell r="T697">
            <v>5.2</v>
          </cell>
        </row>
        <row r="699">
          <cell r="F699" t="str">
            <v>08.10.02</v>
          </cell>
          <cell r="G699" t="str">
            <v>EMOP</v>
          </cell>
          <cell r="H699" t="str">
            <v>11.003.0006-0</v>
          </cell>
          <cell r="I699" t="str">
            <v>11.003.0006-A</v>
          </cell>
          <cell r="J699" t="str">
            <v>CONCRETO DOSADO RACIONALMENTE PARA UMA RESISTENCIA CARACTERISTICA A COMPRESSAO DE 30MPA,INCLUSIVE MATERIAIS,TRANSPORTE,PREPARO COM BETONEIRA,LANCAMENTO E ADENSAMENTO</v>
          </cell>
          <cell r="K699" t="e">
            <v>#REF!</v>
          </cell>
          <cell r="L699" t="e">
            <v>#REF!</v>
          </cell>
          <cell r="M699" t="e">
            <v>#REF!</v>
          </cell>
          <cell r="N699" t="e">
            <v>#REF!</v>
          </cell>
          <cell r="O699" t="e">
            <v>#REF!</v>
          </cell>
          <cell r="P699" t="e">
            <v>#REF!</v>
          </cell>
          <cell r="Q699" t="e">
            <v>#REF!</v>
          </cell>
          <cell r="R699" t="e">
            <v>#REF!</v>
          </cell>
          <cell r="S699" t="e">
            <v>#REF!</v>
          </cell>
          <cell r="T699" t="e">
            <v>#REF!</v>
          </cell>
          <cell r="U699" t="e">
            <v>#REF!</v>
          </cell>
          <cell r="V699" t="str">
            <v>M3</v>
          </cell>
          <cell r="W699">
            <v>215.8</v>
          </cell>
          <cell r="Y699">
            <v>708.48</v>
          </cell>
          <cell r="Z699">
            <v>685.04</v>
          </cell>
          <cell r="AA699">
            <v>152889.98000000001</v>
          </cell>
          <cell r="AB699">
            <v>147831.63</v>
          </cell>
        </row>
        <row r="701">
          <cell r="N701" t="str">
            <v>Comprimento</v>
          </cell>
          <cell r="P701" t="str">
            <v>Altura</v>
          </cell>
          <cell r="R701" t="str">
            <v>Espessura</v>
          </cell>
          <cell r="T701" t="str">
            <v>Total</v>
          </cell>
        </row>
        <row r="702">
          <cell r="N702">
            <v>130</v>
          </cell>
          <cell r="O702" t="str">
            <v>x</v>
          </cell>
          <cell r="P702">
            <v>5</v>
          </cell>
          <cell r="Q702" t="str">
            <v>x</v>
          </cell>
          <cell r="R702">
            <v>0.3</v>
          </cell>
          <cell r="S702" t="str">
            <v>=</v>
          </cell>
          <cell r="T702">
            <v>195</v>
          </cell>
        </row>
        <row r="703">
          <cell r="N703" t="str">
            <v>Comprimento</v>
          </cell>
          <cell r="P703" t="str">
            <v>Largura</v>
          </cell>
          <cell r="R703" t="str">
            <v>Espessura</v>
          </cell>
          <cell r="T703" t="str">
            <v>Total</v>
          </cell>
        </row>
        <row r="704">
          <cell r="N704">
            <v>130</v>
          </cell>
          <cell r="O704" t="str">
            <v>x</v>
          </cell>
          <cell r="P704">
            <v>0.5</v>
          </cell>
          <cell r="Q704" t="str">
            <v>x</v>
          </cell>
          <cell r="R704">
            <v>0.2</v>
          </cell>
          <cell r="S704" t="str">
            <v>=</v>
          </cell>
          <cell r="T704">
            <v>13</v>
          </cell>
        </row>
        <row r="705">
          <cell r="N705">
            <v>130</v>
          </cell>
          <cell r="O705" t="str">
            <v>x</v>
          </cell>
          <cell r="P705">
            <v>0.3</v>
          </cell>
          <cell r="Q705" t="str">
            <v>x</v>
          </cell>
          <cell r="R705">
            <v>0.2</v>
          </cell>
          <cell r="S705" t="str">
            <v>=</v>
          </cell>
          <cell r="T705">
            <v>7.8</v>
          </cell>
        </row>
        <row r="706">
          <cell r="T706">
            <v>215.8</v>
          </cell>
        </row>
        <row r="708">
          <cell r="F708" t="str">
            <v>08.10.03</v>
          </cell>
          <cell r="G708" t="str">
            <v>EMOP</v>
          </cell>
          <cell r="H708" t="str">
            <v>11.004.0066-0</v>
          </cell>
          <cell r="I708" t="str">
            <v>11.004.0066-A</v>
          </cell>
          <cell r="J708" t="str">
            <v>ESCORAMENTO DE FORMA DE PARAMETROS VERTICAIS,PARA ALTURA ATE1,50M,COM APROVEITAMENTO DE 2 VEZES DA MADEIRA,INCLUSIVE RETIRADA</v>
          </cell>
          <cell r="K708" t="e">
            <v>#REF!</v>
          </cell>
          <cell r="L708" t="e">
            <v>#REF!</v>
          </cell>
          <cell r="M708" t="e">
            <v>#REF!</v>
          </cell>
          <cell r="N708" t="e">
            <v>#REF!</v>
          </cell>
          <cell r="O708" t="e">
            <v>#REF!</v>
          </cell>
          <cell r="P708" t="e">
            <v>#REF!</v>
          </cell>
          <cell r="Q708" t="e">
            <v>#REF!</v>
          </cell>
          <cell r="R708" t="e">
            <v>#REF!</v>
          </cell>
          <cell r="S708" t="e">
            <v>#REF!</v>
          </cell>
          <cell r="T708" t="e">
            <v>#REF!</v>
          </cell>
          <cell r="U708" t="e">
            <v>#REF!</v>
          </cell>
          <cell r="V708" t="str">
            <v>M2</v>
          </cell>
          <cell r="W708">
            <v>396.3</v>
          </cell>
          <cell r="Y708">
            <v>38.58</v>
          </cell>
          <cell r="Z708">
            <v>36.1</v>
          </cell>
          <cell r="AA708">
            <v>15289.25</v>
          </cell>
          <cell r="AB708">
            <v>14306.43</v>
          </cell>
        </row>
        <row r="710">
          <cell r="N710" t="str">
            <v>Quantidade</v>
          </cell>
          <cell r="P710" t="str">
            <v>Comprimento</v>
          </cell>
          <cell r="R710" t="str">
            <v>Altura</v>
          </cell>
          <cell r="T710" t="str">
            <v>Total</v>
          </cell>
        </row>
        <row r="711">
          <cell r="G711" t="str">
            <v>Forma externa</v>
          </cell>
          <cell r="P711">
            <v>130</v>
          </cell>
          <cell r="Q711" t="str">
            <v>x</v>
          </cell>
          <cell r="R711">
            <v>1.5</v>
          </cell>
          <cell r="S711" t="str">
            <v>=</v>
          </cell>
          <cell r="T711">
            <v>195</v>
          </cell>
        </row>
        <row r="712">
          <cell r="G712" t="str">
            <v>Forma interna</v>
          </cell>
          <cell r="P712">
            <v>130</v>
          </cell>
          <cell r="Q712" t="str">
            <v>x</v>
          </cell>
          <cell r="R712">
            <v>1.5</v>
          </cell>
          <cell r="S712" t="str">
            <v>=</v>
          </cell>
          <cell r="T712">
            <v>195</v>
          </cell>
        </row>
        <row r="713">
          <cell r="G713" t="str">
            <v>Forma fechamento lateral</v>
          </cell>
          <cell r="N713">
            <v>14</v>
          </cell>
          <cell r="O713" t="str">
            <v>x</v>
          </cell>
          <cell r="P713">
            <v>0.3</v>
          </cell>
          <cell r="Q713" t="str">
            <v>x</v>
          </cell>
          <cell r="R713">
            <v>1.5</v>
          </cell>
          <cell r="S713" t="str">
            <v>=</v>
          </cell>
          <cell r="T713">
            <v>6.3</v>
          </cell>
        </row>
        <row r="714">
          <cell r="T714">
            <v>396.3</v>
          </cell>
        </row>
        <row r="716">
          <cell r="F716" t="str">
            <v>08.10.04</v>
          </cell>
          <cell r="G716" t="str">
            <v>EMOP</v>
          </cell>
          <cell r="H716" t="str">
            <v>11.004.0070-1</v>
          </cell>
          <cell r="I716" t="str">
            <v>11.004.0070-B</v>
          </cell>
          <cell r="J716" t="str">
            <v>ESCORAMENTO DE FORMAS DE PARAMENTOS VERTICAIS,PARA ALTURA DE1,50 A 5,00M,COM APROVEITAMENTO DE 2 VEZES DA MADEIRA,INCLUSIVE RETIRADA</v>
          </cell>
          <cell r="K716" t="e">
            <v>#REF!</v>
          </cell>
          <cell r="L716" t="e">
            <v>#REF!</v>
          </cell>
          <cell r="M716" t="e">
            <v>#REF!</v>
          </cell>
          <cell r="N716" t="e">
            <v>#REF!</v>
          </cell>
          <cell r="O716" t="e">
            <v>#REF!</v>
          </cell>
          <cell r="P716" t="e">
            <v>#REF!</v>
          </cell>
          <cell r="Q716" t="e">
            <v>#REF!</v>
          </cell>
          <cell r="R716" t="e">
            <v>#REF!</v>
          </cell>
          <cell r="S716" t="e">
            <v>#REF!</v>
          </cell>
          <cell r="T716" t="e">
            <v>#REF!</v>
          </cell>
          <cell r="U716" t="e">
            <v>#REF!</v>
          </cell>
          <cell r="V716" t="str">
            <v>M2</v>
          </cell>
          <cell r="W716">
            <v>924.7</v>
          </cell>
          <cell r="Y716">
            <v>51.48</v>
          </cell>
          <cell r="Z716">
            <v>48.01</v>
          </cell>
          <cell r="AA716">
            <v>47603.55</v>
          </cell>
          <cell r="AB716">
            <v>44394.84</v>
          </cell>
        </row>
        <row r="718">
          <cell r="N718" t="str">
            <v>Quantidade</v>
          </cell>
          <cell r="P718" t="str">
            <v>Comprimento</v>
          </cell>
          <cell r="R718" t="str">
            <v>Altura</v>
          </cell>
          <cell r="T718" t="str">
            <v>Total</v>
          </cell>
        </row>
        <row r="719">
          <cell r="G719" t="str">
            <v>Forma externa</v>
          </cell>
          <cell r="P719">
            <v>130</v>
          </cell>
          <cell r="Q719" t="str">
            <v>x</v>
          </cell>
          <cell r="R719">
            <v>3.5</v>
          </cell>
          <cell r="S719" t="str">
            <v>=</v>
          </cell>
          <cell r="T719">
            <v>455</v>
          </cell>
        </row>
        <row r="720">
          <cell r="G720" t="str">
            <v>Forma interna</v>
          </cell>
          <cell r="P720">
            <v>130</v>
          </cell>
          <cell r="Q720" t="str">
            <v>x</v>
          </cell>
          <cell r="R720">
            <v>3.5</v>
          </cell>
          <cell r="S720" t="str">
            <v>=</v>
          </cell>
          <cell r="T720">
            <v>455</v>
          </cell>
        </row>
        <row r="721">
          <cell r="G721" t="str">
            <v>Forma fechamento lateral</v>
          </cell>
          <cell r="N721">
            <v>14</v>
          </cell>
          <cell r="O721" t="str">
            <v>x</v>
          </cell>
          <cell r="P721">
            <v>0.3</v>
          </cell>
          <cell r="Q721" t="str">
            <v>x</v>
          </cell>
          <cell r="R721">
            <v>3.5</v>
          </cell>
          <cell r="S721" t="str">
            <v>=</v>
          </cell>
          <cell r="T721">
            <v>14.7</v>
          </cell>
        </row>
        <row r="722">
          <cell r="T722">
            <v>924.7</v>
          </cell>
        </row>
        <row r="724">
          <cell r="F724" t="str">
            <v>08.10.05</v>
          </cell>
          <cell r="G724" t="str">
            <v>EMOP</v>
          </cell>
          <cell r="H724" t="str">
            <v>11.005.0001-1</v>
          </cell>
          <cell r="I724" t="str">
            <v>11.005.0001-B</v>
          </cell>
          <cell r="J724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  <cell r="K724" t="e">
            <v>#REF!</v>
          </cell>
          <cell r="L724" t="e">
            <v>#REF!</v>
          </cell>
          <cell r="M724" t="e">
            <v>#REF!</v>
          </cell>
          <cell r="N724" t="e">
            <v>#REF!</v>
          </cell>
          <cell r="O724" t="e">
            <v>#REF!</v>
          </cell>
          <cell r="P724" t="e">
            <v>#REF!</v>
          </cell>
          <cell r="Q724" t="e">
            <v>#REF!</v>
          </cell>
          <cell r="R724" t="e">
            <v>#REF!</v>
          </cell>
          <cell r="S724" t="e">
            <v>#REF!</v>
          </cell>
          <cell r="T724" t="e">
            <v>#REF!</v>
          </cell>
          <cell r="U724" t="e">
            <v>#REF!</v>
          </cell>
          <cell r="V724" t="str">
            <v>M2</v>
          </cell>
          <cell r="W724">
            <v>1321</v>
          </cell>
          <cell r="Y724">
            <v>100.45</v>
          </cell>
          <cell r="Z724">
            <v>92.31</v>
          </cell>
          <cell r="AA724">
            <v>132694.45000000001</v>
          </cell>
          <cell r="AB724">
            <v>121941.51</v>
          </cell>
        </row>
        <row r="726">
          <cell r="N726" t="str">
            <v>Quantidade</v>
          </cell>
          <cell r="P726" t="str">
            <v>Comprimento</v>
          </cell>
          <cell r="R726" t="str">
            <v>Altura</v>
          </cell>
          <cell r="T726" t="str">
            <v>Total</v>
          </cell>
        </row>
        <row r="727">
          <cell r="G727" t="str">
            <v>Forma externa</v>
          </cell>
          <cell r="P727">
            <v>130</v>
          </cell>
          <cell r="Q727" t="str">
            <v>x</v>
          </cell>
          <cell r="R727">
            <v>5</v>
          </cell>
          <cell r="S727" t="str">
            <v>=</v>
          </cell>
          <cell r="T727">
            <v>650</v>
          </cell>
        </row>
        <row r="728">
          <cell r="G728" t="str">
            <v>Forma interna</v>
          </cell>
          <cell r="P728">
            <v>130</v>
          </cell>
          <cell r="Q728" t="str">
            <v>x</v>
          </cell>
          <cell r="R728">
            <v>5</v>
          </cell>
          <cell r="S728" t="str">
            <v>=</v>
          </cell>
          <cell r="T728">
            <v>650</v>
          </cell>
        </row>
        <row r="729">
          <cell r="G729" t="str">
            <v>Forma fechamento lateral</v>
          </cell>
          <cell r="N729">
            <v>14</v>
          </cell>
          <cell r="O729" t="str">
            <v>x</v>
          </cell>
          <cell r="P729">
            <v>0.3</v>
          </cell>
          <cell r="Q729" t="str">
            <v>x</v>
          </cell>
          <cell r="R729">
            <v>5</v>
          </cell>
          <cell r="S729" t="str">
            <v>=</v>
          </cell>
          <cell r="T729">
            <v>21</v>
          </cell>
        </row>
        <row r="730">
          <cell r="T730">
            <v>1321</v>
          </cell>
        </row>
        <row r="732">
          <cell r="F732" t="str">
            <v>08.10.06</v>
          </cell>
          <cell r="G732" t="str">
            <v>EMOP</v>
          </cell>
          <cell r="H732" t="str">
            <v>11.009.0070-1</v>
          </cell>
          <cell r="I732" t="str">
            <v>11.009.0070-B</v>
          </cell>
          <cell r="J732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  <cell r="K732" t="e">
            <v>#REF!</v>
          </cell>
          <cell r="L732" t="e">
            <v>#REF!</v>
          </cell>
          <cell r="M732" t="e">
            <v>#REF!</v>
          </cell>
          <cell r="N732" t="e">
            <v>#REF!</v>
          </cell>
          <cell r="O732" t="e">
            <v>#REF!</v>
          </cell>
          <cell r="P732" t="e">
            <v>#REF!</v>
          </cell>
          <cell r="Q732" t="e">
            <v>#REF!</v>
          </cell>
          <cell r="R732" t="e">
            <v>#REF!</v>
          </cell>
          <cell r="S732" t="e">
            <v>#REF!</v>
          </cell>
          <cell r="T732" t="e">
            <v>#REF!</v>
          </cell>
          <cell r="U732" t="e">
            <v>#REF!</v>
          </cell>
          <cell r="V732" t="str">
            <v>KG</v>
          </cell>
          <cell r="W732">
            <v>515.4</v>
          </cell>
          <cell r="Y732">
            <v>13.6</v>
          </cell>
          <cell r="Z732">
            <v>13</v>
          </cell>
          <cell r="AA732">
            <v>7009.44</v>
          </cell>
          <cell r="AB732">
            <v>6700.2</v>
          </cell>
        </row>
        <row r="734">
          <cell r="P734" t="str">
            <v>Quantidade</v>
          </cell>
          <cell r="R734" t="str">
            <v>Peso</v>
          </cell>
          <cell r="T734" t="str">
            <v>Total</v>
          </cell>
        </row>
        <row r="735">
          <cell r="G735" t="str">
            <v>Armadura de fretagem</v>
          </cell>
          <cell r="P735">
            <v>102</v>
          </cell>
          <cell r="Q735" t="str">
            <v>x</v>
          </cell>
          <cell r="R735">
            <v>1</v>
          </cell>
          <cell r="S735" t="str">
            <v>=</v>
          </cell>
          <cell r="T735">
            <v>102</v>
          </cell>
        </row>
        <row r="736">
          <cell r="G736" t="str">
            <v>Pé da Cortina</v>
          </cell>
          <cell r="P736">
            <v>130</v>
          </cell>
          <cell r="Q736" t="str">
            <v>x</v>
          </cell>
          <cell r="R736">
            <v>3.1799999999999997</v>
          </cell>
          <cell r="S736" t="str">
            <v>=</v>
          </cell>
          <cell r="T736">
            <v>413.4</v>
          </cell>
        </row>
        <row r="737">
          <cell r="T737">
            <v>515.4</v>
          </cell>
        </row>
        <row r="739">
          <cell r="F739" t="str">
            <v>08.10.07</v>
          </cell>
          <cell r="G739" t="str">
            <v>EMOP</v>
          </cell>
          <cell r="H739" t="str">
            <v>11.009.0072-1</v>
          </cell>
          <cell r="I739" t="str">
            <v>11.009.0072-B</v>
          </cell>
          <cell r="J739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  <cell r="K739" t="e">
            <v>#REF!</v>
          </cell>
          <cell r="L739" t="e">
            <v>#REF!</v>
          </cell>
          <cell r="M739" t="e">
            <v>#REF!</v>
          </cell>
          <cell r="N739" t="e">
            <v>#REF!</v>
          </cell>
          <cell r="O739" t="e">
            <v>#REF!</v>
          </cell>
          <cell r="P739" t="e">
            <v>#REF!</v>
          </cell>
          <cell r="Q739" t="e">
            <v>#REF!</v>
          </cell>
          <cell r="R739" t="e">
            <v>#REF!</v>
          </cell>
          <cell r="S739" t="e">
            <v>#REF!</v>
          </cell>
          <cell r="T739" t="e">
            <v>#REF!</v>
          </cell>
          <cell r="U739" t="e">
            <v>#REF!</v>
          </cell>
          <cell r="V739" t="str">
            <v>KG</v>
          </cell>
          <cell r="W739">
            <v>14868.47</v>
          </cell>
          <cell r="Y739">
            <v>12.95</v>
          </cell>
          <cell r="Z739">
            <v>12.43</v>
          </cell>
          <cell r="AA739">
            <v>192546.68</v>
          </cell>
          <cell r="AB739">
            <v>184815.08</v>
          </cell>
        </row>
        <row r="741">
          <cell r="P741" t="str">
            <v>Quantidade</v>
          </cell>
          <cell r="R741" t="str">
            <v>Peso</v>
          </cell>
          <cell r="T741" t="str">
            <v>Total</v>
          </cell>
        </row>
        <row r="742">
          <cell r="G742" t="str">
            <v>Armadura de fretagem</v>
          </cell>
          <cell r="P742">
            <v>102</v>
          </cell>
          <cell r="Q742" t="str">
            <v>x</v>
          </cell>
          <cell r="R742">
            <v>0.95</v>
          </cell>
          <cell r="S742" t="str">
            <v>=</v>
          </cell>
          <cell r="T742">
            <v>96.9</v>
          </cell>
        </row>
        <row r="743">
          <cell r="G743" t="str">
            <v>Pé da Cortina</v>
          </cell>
          <cell r="P743">
            <v>130</v>
          </cell>
          <cell r="Q743" t="str">
            <v>x</v>
          </cell>
          <cell r="R743">
            <v>11.8</v>
          </cell>
          <cell r="S743" t="str">
            <v>=</v>
          </cell>
          <cell r="T743">
            <v>1534</v>
          </cell>
        </row>
        <row r="744">
          <cell r="G744" t="str">
            <v>Painel</v>
          </cell>
          <cell r="P744">
            <v>13</v>
          </cell>
          <cell r="Q744" t="str">
            <v>x</v>
          </cell>
          <cell r="R744">
            <v>1018.2753</v>
          </cell>
          <cell r="S744" t="str">
            <v>=</v>
          </cell>
          <cell r="T744">
            <v>13237.57</v>
          </cell>
        </row>
        <row r="745">
          <cell r="T745">
            <v>14868.47</v>
          </cell>
        </row>
        <row r="747">
          <cell r="F747" t="str">
            <v>08.10.08</v>
          </cell>
          <cell r="G747" t="str">
            <v>EMOP</v>
          </cell>
          <cell r="H747" t="str">
            <v>11.011.0040-0</v>
          </cell>
          <cell r="I747" t="str">
            <v>11.011.0040-A</v>
          </cell>
          <cell r="J747" t="str">
            <v>CORTE,MONTAGEM E COLOCACAO DE TELAS DE ACO CA-60,CRUZADAS ESOLDADAS ENTRE SI,EM PECAS DE CONCRETO</v>
          </cell>
          <cell r="K747" t="e">
            <v>#REF!</v>
          </cell>
          <cell r="L747" t="e">
            <v>#REF!</v>
          </cell>
          <cell r="M747" t="e">
            <v>#REF!</v>
          </cell>
          <cell r="N747" t="e">
            <v>#REF!</v>
          </cell>
          <cell r="O747" t="e">
            <v>#REF!</v>
          </cell>
          <cell r="P747" t="e">
            <v>#REF!</v>
          </cell>
          <cell r="Q747" t="e">
            <v>#REF!</v>
          </cell>
          <cell r="R747" t="e">
            <v>#REF!</v>
          </cell>
          <cell r="S747" t="e">
            <v>#REF!</v>
          </cell>
          <cell r="T747" t="e">
            <v>#REF!</v>
          </cell>
          <cell r="U747" t="e">
            <v>#REF!</v>
          </cell>
          <cell r="V747" t="str">
            <v>KG</v>
          </cell>
          <cell r="W747">
            <v>1430</v>
          </cell>
          <cell r="Y747">
            <v>2.4700000000000002</v>
          </cell>
          <cell r="Z747">
            <v>2.2200000000000002</v>
          </cell>
          <cell r="AA747">
            <v>3532.1</v>
          </cell>
          <cell r="AB747">
            <v>3174.6</v>
          </cell>
        </row>
        <row r="749">
          <cell r="N749" t="str">
            <v>Comprimento</v>
          </cell>
          <cell r="P749" t="str">
            <v>Largura</v>
          </cell>
          <cell r="R749" t="str">
            <v>Peso</v>
          </cell>
          <cell r="T749" t="str">
            <v>Total</v>
          </cell>
        </row>
        <row r="750">
          <cell r="G750" t="str">
            <v>Proteção inferior da cortina</v>
          </cell>
          <cell r="N750">
            <v>130</v>
          </cell>
          <cell r="O750" t="str">
            <v>x</v>
          </cell>
          <cell r="P750">
            <v>5</v>
          </cell>
          <cell r="Q750" t="str">
            <v>x</v>
          </cell>
          <cell r="R750">
            <v>2.2000000000000002</v>
          </cell>
          <cell r="S750" t="str">
            <v>=</v>
          </cell>
          <cell r="T750">
            <v>1430</v>
          </cell>
        </row>
        <row r="751">
          <cell r="T751">
            <v>1430</v>
          </cell>
        </row>
        <row r="753">
          <cell r="F753" t="str">
            <v>08.10.09</v>
          </cell>
          <cell r="G753" t="str">
            <v>EMOP</v>
          </cell>
          <cell r="H753" t="str">
            <v>11.015.0010-0</v>
          </cell>
          <cell r="I753" t="str">
            <v>11.015.0010-A</v>
          </cell>
          <cell r="J753" t="str">
            <v>ADITIVO EM PO HIDROFUGANTE E IMPERMEABILIZANTE,DESENVOLVIDOCOM NANOTECNOLOGIA,PARA ADICAO EM CONCRETOS E ARGAMASSAS</v>
          </cell>
          <cell r="K753" t="e">
            <v>#REF!</v>
          </cell>
          <cell r="L753" t="e">
            <v>#REF!</v>
          </cell>
          <cell r="M753" t="e">
            <v>#REF!</v>
          </cell>
          <cell r="N753" t="e">
            <v>#REF!</v>
          </cell>
          <cell r="O753" t="e">
            <v>#REF!</v>
          </cell>
          <cell r="P753" t="e">
            <v>#REF!</v>
          </cell>
          <cell r="Q753" t="e">
            <v>#REF!</v>
          </cell>
          <cell r="R753" t="e">
            <v>#REF!</v>
          </cell>
          <cell r="S753" t="e">
            <v>#REF!</v>
          </cell>
          <cell r="T753" t="e">
            <v>#REF!</v>
          </cell>
          <cell r="U753" t="e">
            <v>#REF!</v>
          </cell>
          <cell r="V753" t="str">
            <v>KG</v>
          </cell>
          <cell r="W753">
            <v>815.16</v>
          </cell>
          <cell r="Y753">
            <v>28.1</v>
          </cell>
          <cell r="Z753">
            <v>28.1</v>
          </cell>
          <cell r="AA753">
            <v>22905.99</v>
          </cell>
          <cell r="AB753">
            <v>22905.99</v>
          </cell>
        </row>
        <row r="755">
          <cell r="N755" t="str">
            <v>Volume</v>
          </cell>
          <cell r="P755" t="str">
            <v>Cimento</v>
          </cell>
          <cell r="R755" t="str">
            <v>Taxa</v>
          </cell>
          <cell r="T755" t="str">
            <v>Total</v>
          </cell>
        </row>
        <row r="756">
          <cell r="N756">
            <v>215.8</v>
          </cell>
          <cell r="O756" t="str">
            <v>x</v>
          </cell>
          <cell r="P756">
            <v>377.74</v>
          </cell>
          <cell r="Q756" t="str">
            <v>x</v>
          </cell>
          <cell r="R756">
            <v>0.01</v>
          </cell>
          <cell r="S756" t="str">
            <v>=</v>
          </cell>
          <cell r="T756">
            <v>815.16</v>
          </cell>
        </row>
        <row r="757">
          <cell r="T757">
            <v>815.16</v>
          </cell>
        </row>
        <row r="759">
          <cell r="F759" t="str">
            <v>08.10.10</v>
          </cell>
          <cell r="G759" t="str">
            <v>EMOP</v>
          </cell>
          <cell r="H759" t="str">
            <v>11.018.0050-0</v>
          </cell>
          <cell r="I759" t="str">
            <v>11.018.0050-A</v>
          </cell>
          <cell r="J759" t="str">
            <v>JUNTA DE DILATACAO E VEDACAO DE PISOS,LAJES,PILARES,FISSURAS,ALVENARIAS,RESERVATORIOS,ETC,PARA MOVIMENTOS DE -10 A +30MM.FORNECIMENTO E COLOCACAO</v>
          </cell>
          <cell r="K759" t="e">
            <v>#REF!</v>
          </cell>
          <cell r="L759" t="e">
            <v>#REF!</v>
          </cell>
          <cell r="M759" t="e">
            <v>#REF!</v>
          </cell>
          <cell r="N759" t="e">
            <v>#REF!</v>
          </cell>
          <cell r="O759" t="e">
            <v>#REF!</v>
          </cell>
          <cell r="P759" t="e">
            <v>#REF!</v>
          </cell>
          <cell r="Q759" t="e">
            <v>#REF!</v>
          </cell>
          <cell r="R759" t="e">
            <v>#REF!</v>
          </cell>
          <cell r="S759" t="e">
            <v>#REF!</v>
          </cell>
          <cell r="T759" t="e">
            <v>#REF!</v>
          </cell>
          <cell r="U759" t="e">
            <v>#REF!</v>
          </cell>
          <cell r="V759" t="str">
            <v>M</v>
          </cell>
          <cell r="W759">
            <v>75.400000000000006</v>
          </cell>
          <cell r="Y759">
            <v>273</v>
          </cell>
          <cell r="Z759">
            <v>273</v>
          </cell>
          <cell r="AA759">
            <v>20584.2</v>
          </cell>
          <cell r="AB759">
            <v>20584.2</v>
          </cell>
        </row>
        <row r="761">
          <cell r="P761" t="str">
            <v>Quantidade</v>
          </cell>
          <cell r="R761" t="str">
            <v>Comprimento</v>
          </cell>
          <cell r="T761" t="str">
            <v>Total</v>
          </cell>
        </row>
        <row r="762">
          <cell r="G762" t="str">
            <v>Junta entre os painéis</v>
          </cell>
          <cell r="P762">
            <v>13</v>
          </cell>
          <cell r="Q762" t="str">
            <v>x</v>
          </cell>
          <cell r="R762">
            <v>5.8</v>
          </cell>
          <cell r="S762" t="str">
            <v>=</v>
          </cell>
          <cell r="T762">
            <v>75.400000000000006</v>
          </cell>
        </row>
        <row r="763">
          <cell r="T763">
            <v>75.400000000000006</v>
          </cell>
        </row>
        <row r="765">
          <cell r="F765" t="str">
            <v>08.10.11</v>
          </cell>
          <cell r="G765" t="str">
            <v>EMOP</v>
          </cell>
          <cell r="H765" t="str">
            <v>11.023.0005-0</v>
          </cell>
          <cell r="I765" t="str">
            <v>11.023.0005-A</v>
          </cell>
          <cell r="J765" t="str">
            <v>TELA PARA ESTRUTURA DE CONCRETO ARMADO,FORMADA POR FIOS DEACO CA-60,CRUZADAS E SOLDADAS ENTRE SI,FORMANDO MALHAS QUADRADAS DE FIOS COM DIAMETRO DE 4,2MM E ESPACAMENTO ENTRE ELESDE 10X10CM.FORNECIMENTO</v>
          </cell>
          <cell r="K765" t="e">
            <v>#REF!</v>
          </cell>
          <cell r="L765" t="e">
            <v>#REF!</v>
          </cell>
          <cell r="M765" t="e">
            <v>#REF!</v>
          </cell>
          <cell r="N765" t="e">
            <v>#REF!</v>
          </cell>
          <cell r="O765" t="e">
            <v>#REF!</v>
          </cell>
          <cell r="P765" t="e">
            <v>#REF!</v>
          </cell>
          <cell r="Q765" t="e">
            <v>#REF!</v>
          </cell>
          <cell r="R765" t="e">
            <v>#REF!</v>
          </cell>
          <cell r="S765" t="e">
            <v>#REF!</v>
          </cell>
          <cell r="T765" t="e">
            <v>#REF!</v>
          </cell>
          <cell r="U765" t="e">
            <v>#REF!</v>
          </cell>
          <cell r="V765" t="str">
            <v>KG</v>
          </cell>
          <cell r="W765">
            <v>1430</v>
          </cell>
          <cell r="Y765">
            <v>8.6199999999999992</v>
          </cell>
          <cell r="Z765">
            <v>8.6199999999999992</v>
          </cell>
          <cell r="AA765">
            <v>12326.6</v>
          </cell>
          <cell r="AB765">
            <v>12326.6</v>
          </cell>
        </row>
        <row r="767">
          <cell r="N767" t="str">
            <v>Comprimento</v>
          </cell>
          <cell r="P767" t="str">
            <v>Largura</v>
          </cell>
          <cell r="R767" t="str">
            <v>Peso</v>
          </cell>
          <cell r="T767" t="str">
            <v>Total</v>
          </cell>
        </row>
        <row r="768">
          <cell r="G768" t="str">
            <v>Proteção inferior da cortina</v>
          </cell>
          <cell r="N768">
            <v>130</v>
          </cell>
          <cell r="O768" t="str">
            <v>x</v>
          </cell>
          <cell r="P768">
            <v>5</v>
          </cell>
          <cell r="Q768" t="str">
            <v>x</v>
          </cell>
          <cell r="R768">
            <v>2.2000000000000002</v>
          </cell>
          <cell r="S768" t="str">
            <v>=</v>
          </cell>
          <cell r="T768">
            <v>1430</v>
          </cell>
        </row>
        <row r="769">
          <cell r="T769">
            <v>1430</v>
          </cell>
        </row>
        <row r="771">
          <cell r="F771" t="str">
            <v>08.10.12</v>
          </cell>
          <cell r="G771" t="str">
            <v>EMOP</v>
          </cell>
          <cell r="H771" t="str">
            <v>11.024.0002-0</v>
          </cell>
          <cell r="I771" t="str">
            <v>11.024.0002-A</v>
          </cell>
          <cell r="J771" t="str">
            <v>CONCRETO PROJETADO,INCLUSIVE EQUIPAMENTO DE AR COMPRIMIDO,CONSUMO DE 355KG/M3 DE CIMENTO,ADITIVOS E PERDAS POR REFLEXAO,SENDO A APLICACAO REALIZADA CONTRA SUPERFICIE HORIZONTAL INFERIOR E A MEDICAO FEITA PELO CONCRETO APLICADO</v>
          </cell>
          <cell r="K771" t="e">
            <v>#REF!</v>
          </cell>
          <cell r="L771" t="e">
            <v>#REF!</v>
          </cell>
          <cell r="M771" t="e">
            <v>#REF!</v>
          </cell>
          <cell r="N771" t="e">
            <v>#REF!</v>
          </cell>
          <cell r="O771" t="e">
            <v>#REF!</v>
          </cell>
          <cell r="P771" t="e">
            <v>#REF!</v>
          </cell>
          <cell r="Q771" t="e">
            <v>#REF!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str">
            <v>M3</v>
          </cell>
          <cell r="W771">
            <v>650</v>
          </cell>
          <cell r="Y771">
            <v>1493.61</v>
          </cell>
          <cell r="Z771">
            <v>1464.44</v>
          </cell>
          <cell r="AA771">
            <v>970846.5</v>
          </cell>
          <cell r="AB771">
            <v>951886</v>
          </cell>
        </row>
        <row r="773">
          <cell r="P773" t="str">
            <v>Comprimento</v>
          </cell>
          <cell r="R773" t="str">
            <v>Largura</v>
          </cell>
          <cell r="T773" t="str">
            <v>Total</v>
          </cell>
        </row>
        <row r="774">
          <cell r="G774" t="str">
            <v>Proteção inferior da cortina</v>
          </cell>
          <cell r="P774">
            <v>130</v>
          </cell>
          <cell r="Q774" t="str">
            <v>x</v>
          </cell>
          <cell r="R774">
            <v>5</v>
          </cell>
          <cell r="S774" t="str">
            <v>=</v>
          </cell>
          <cell r="T774">
            <v>650</v>
          </cell>
        </row>
        <row r="775">
          <cell r="T775">
            <v>650</v>
          </cell>
        </row>
        <row r="777">
          <cell r="F777" t="str">
            <v>08.10.13</v>
          </cell>
          <cell r="G777" t="str">
            <v>EMOP</v>
          </cell>
          <cell r="H777" t="str">
            <v>11.047.0010-1</v>
          </cell>
          <cell r="I777" t="str">
            <v>11.047.0010-B</v>
          </cell>
          <cell r="J777" t="str">
            <v>TIRANTE PROTENDIDO,PARA CARGA DE TRABALHO ATE 34T,DIAMETRO DE 32MM,INCLUSIVE O FORNECIMENTO DA BARRA E BAINHA,PROTECAO ANTICORROSIVA,PREPARO E COLOCACAO NO FURO,EXCLUSIVE LUVAS,PLACAS,CONTRAPORCAS,ETC,PERFURACAO E INJECAO</v>
          </cell>
          <cell r="K777" t="e">
            <v>#REF!</v>
          </cell>
          <cell r="L777" t="e">
            <v>#REF!</v>
          </cell>
          <cell r="M777" t="e">
            <v>#REF!</v>
          </cell>
          <cell r="N777" t="e">
            <v>#REF!</v>
          </cell>
          <cell r="O777" t="e">
            <v>#REF!</v>
          </cell>
          <cell r="P777" t="e">
            <v>#REF!</v>
          </cell>
          <cell r="Q777" t="e">
            <v>#REF!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str">
            <v>M</v>
          </cell>
          <cell r="W777">
            <v>1632</v>
          </cell>
          <cell r="Y777">
            <v>454.77</v>
          </cell>
          <cell r="Z777">
            <v>444.83</v>
          </cell>
          <cell r="AA777">
            <v>742184.64</v>
          </cell>
          <cell r="AB777">
            <v>725962.56</v>
          </cell>
        </row>
        <row r="779">
          <cell r="P779" t="str">
            <v>Quantidade</v>
          </cell>
          <cell r="R779" t="str">
            <v>Comprimento</v>
          </cell>
          <cell r="T779" t="str">
            <v>Total</v>
          </cell>
        </row>
        <row r="780">
          <cell r="G780" t="str">
            <v>Tirante</v>
          </cell>
          <cell r="P780">
            <v>102</v>
          </cell>
          <cell r="Q780" t="str">
            <v>x</v>
          </cell>
          <cell r="R780">
            <v>16</v>
          </cell>
          <cell r="S780" t="str">
            <v>=</v>
          </cell>
          <cell r="T780">
            <v>1632</v>
          </cell>
        </row>
        <row r="781">
          <cell r="T781">
            <v>1632</v>
          </cell>
        </row>
        <row r="783">
          <cell r="F783" t="str">
            <v>08.10.14</v>
          </cell>
          <cell r="G783" t="str">
            <v>EMOP</v>
          </cell>
          <cell r="H783" t="str">
            <v>11.047.0016-0</v>
          </cell>
          <cell r="I783" t="str">
            <v>11.047.0016-A</v>
          </cell>
          <cell r="J783" t="str">
            <v>PROTENSAO PARCIAL E FINAL DE TIRANTE (EXCLUSIVE ESTE),PARA CARGA DE TRABALHO DE 22T,DIAMETRO DE 32MM,INCLUSIVE O FORNECIMENTO E INSTALACAO DA PLACA,ANEL DE ANGULO,PORCAS,CONTRAPORCAS,LUVAS,ETC,PINTURA E PROTECAO DA CABECA,EXCLUSIVE PERFURACAO E INJECAO</v>
          </cell>
          <cell r="K783" t="e">
            <v>#REF!</v>
          </cell>
          <cell r="L783" t="e">
            <v>#REF!</v>
          </cell>
          <cell r="M783" t="e">
            <v>#REF!</v>
          </cell>
          <cell r="N783" t="e">
            <v>#REF!</v>
          </cell>
          <cell r="O783" t="e">
            <v>#REF!</v>
          </cell>
          <cell r="P783" t="e">
            <v>#REF!</v>
          </cell>
          <cell r="Q783" t="e">
            <v>#REF!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str">
            <v>UN</v>
          </cell>
          <cell r="W783">
            <v>102</v>
          </cell>
          <cell r="Y783">
            <v>1946.54</v>
          </cell>
          <cell r="Z783">
            <v>1859.14</v>
          </cell>
          <cell r="AA783">
            <v>198547.08</v>
          </cell>
          <cell r="AB783">
            <v>189632.28</v>
          </cell>
        </row>
        <row r="785">
          <cell r="R785" t="str">
            <v>Quantidade</v>
          </cell>
          <cell r="T785" t="str">
            <v>Total</v>
          </cell>
        </row>
        <row r="786">
          <cell r="G786" t="str">
            <v>Tirante</v>
          </cell>
          <cell r="R786">
            <v>102</v>
          </cell>
          <cell r="S786" t="str">
            <v>=</v>
          </cell>
          <cell r="T786">
            <v>102</v>
          </cell>
        </row>
        <row r="787">
          <cell r="T787">
            <v>102</v>
          </cell>
        </row>
        <row r="789">
          <cell r="F789" t="str">
            <v>08.11</v>
          </cell>
          <cell r="G789" t="str">
            <v>CERCAMENTOS</v>
          </cell>
          <cell r="AA789">
            <v>43438.2</v>
          </cell>
          <cell r="AB789">
            <v>43438.2</v>
          </cell>
        </row>
        <row r="790">
          <cell r="F790" t="str">
            <v>08.11.01</v>
          </cell>
          <cell r="G790" t="str">
            <v>COMPOSIÇÃO</v>
          </cell>
          <cell r="H790" t="str">
            <v>14.002.0209-5</v>
          </cell>
          <cell r="I790" t="str">
            <v>14.002.0209-F</v>
          </cell>
          <cell r="J790" t="str">
            <v>GUARDA-CORPO DE FERRO GALVANIZADO,COM MODULO DE 2,00M DE COMPRIMENTO,COM TRÊS TUBOS DE 1 1/4" NA HORIZONTAL, PILARETES DE CONCRETO COM SECAO 15X15 CM E 1,05M DE ALTURA,INCLUSIVE TODOS OSMATERIAIS E PINTURA.FORNECIMENTO E COLOCACAO</v>
          </cell>
          <cell r="K790" t="e">
            <v>#REF!</v>
          </cell>
          <cell r="L790" t="e">
            <v>#REF!</v>
          </cell>
          <cell r="M790" t="e">
            <v>#REF!</v>
          </cell>
          <cell r="N790" t="e">
            <v>#REF!</v>
          </cell>
          <cell r="O790" t="e">
            <v>#REF!</v>
          </cell>
          <cell r="P790" t="e">
            <v>#REF!</v>
          </cell>
          <cell r="Q790" t="e">
            <v>#REF!</v>
          </cell>
          <cell r="R790" t="e">
            <v>#REF!</v>
          </cell>
          <cell r="S790" t="e">
            <v>#REF!</v>
          </cell>
          <cell r="T790" t="e">
            <v>#REF!</v>
          </cell>
          <cell r="U790" t="e">
            <v>#REF!</v>
          </cell>
          <cell r="V790" t="str">
            <v>M</v>
          </cell>
          <cell r="W790">
            <v>130</v>
          </cell>
          <cell r="Y790">
            <v>334.14</v>
          </cell>
          <cell r="Z790">
            <v>334.14</v>
          </cell>
          <cell r="AA790">
            <v>43438.2</v>
          </cell>
          <cell r="AB790">
            <v>43438.2</v>
          </cell>
        </row>
        <row r="792">
          <cell r="R792" t="str">
            <v>Comprimento</v>
          </cell>
          <cell r="T792" t="str">
            <v>Total</v>
          </cell>
        </row>
        <row r="793">
          <cell r="R793">
            <v>130</v>
          </cell>
          <cell r="S793" t="str">
            <v>=</v>
          </cell>
          <cell r="T793">
            <v>130</v>
          </cell>
        </row>
        <row r="794">
          <cell r="T794">
            <v>130</v>
          </cell>
        </row>
        <row r="796">
          <cell r="F796" t="str">
            <v>08.12</v>
          </cell>
          <cell r="G796" t="str">
            <v>PAVIMENTAÇÃO</v>
          </cell>
          <cell r="AA796">
            <v>25263.050000000003</v>
          </cell>
          <cell r="AB796">
            <v>24000.420000000002</v>
          </cell>
        </row>
        <row r="797">
          <cell r="F797" t="str">
            <v>08.12.01</v>
          </cell>
          <cell r="G797" t="str">
            <v>EMOP</v>
          </cell>
          <cell r="H797" t="str">
            <v>08.027.0040-0</v>
          </cell>
          <cell r="I797" t="str">
            <v>08.027.0040-A</v>
          </cell>
          <cell r="J797" t="str">
            <v>MEIO-FIO RETO DE CONCRETO SIMPLES FCK=15MPA,MOLDADO NO LOCAL,TIPO DER-RJ,MEDINDO 0,15M NA BASE E COM ALTURA DE 0,30M,REJUNTAMENTO COM ARGAMASSA DE CIMENTO E AREIA,NO TRACO 1:3,5,COM FORNECIMENTO DE TODOS OS MATERIAIS,ESCAVACAO E REATERRO</v>
          </cell>
          <cell r="K797" t="e">
            <v>#REF!</v>
          </cell>
          <cell r="L797" t="e">
            <v>#REF!</v>
          </cell>
          <cell r="M797" t="e">
            <v>#REF!</v>
          </cell>
          <cell r="N797" t="e">
            <v>#REF!</v>
          </cell>
          <cell r="O797" t="e">
            <v>#REF!</v>
          </cell>
          <cell r="P797" t="e">
            <v>#REF!</v>
          </cell>
          <cell r="Q797" t="e">
            <v>#REF!</v>
          </cell>
          <cell r="R797" t="e">
            <v>#REF!</v>
          </cell>
          <cell r="S797" t="e">
            <v>#REF!</v>
          </cell>
          <cell r="T797" t="e">
            <v>#REF!</v>
          </cell>
          <cell r="U797" t="e">
            <v>#REF!</v>
          </cell>
          <cell r="V797" t="str">
            <v>M</v>
          </cell>
          <cell r="W797">
            <v>130</v>
          </cell>
          <cell r="Y797">
            <v>86.13</v>
          </cell>
          <cell r="Z797">
            <v>81.19</v>
          </cell>
          <cell r="AA797">
            <v>11196.9</v>
          </cell>
          <cell r="AB797">
            <v>10554.7</v>
          </cell>
        </row>
        <row r="799">
          <cell r="R799" t="str">
            <v>Comprimento</v>
          </cell>
          <cell r="T799" t="str">
            <v>Total</v>
          </cell>
        </row>
        <row r="800">
          <cell r="R800">
            <v>130</v>
          </cell>
          <cell r="S800" t="str">
            <v>=</v>
          </cell>
          <cell r="T800">
            <v>130</v>
          </cell>
        </row>
        <row r="801">
          <cell r="T801">
            <v>130</v>
          </cell>
        </row>
        <row r="803">
          <cell r="F803" t="str">
            <v>08.12.02</v>
          </cell>
          <cell r="G803" t="str">
            <v>EMOP</v>
          </cell>
          <cell r="H803" t="str">
            <v>08.035.0005-0</v>
          </cell>
          <cell r="I803" t="str">
            <v>08.035.0005-A</v>
          </cell>
          <cell r="J803" t="str">
            <v>CAMADA DE BLOQUEIO(COLCHAO)DE PO-DE-PEDRA,ESPALHADO E COMPRIMIDO MANUALMENTE,MEDIDA APOS COMPACTACAO</v>
          </cell>
          <cell r="K803" t="e">
            <v>#REF!</v>
          </cell>
          <cell r="L803" t="e">
            <v>#REF!</v>
          </cell>
          <cell r="M803" t="e">
            <v>#REF!</v>
          </cell>
          <cell r="N803" t="e">
            <v>#REF!</v>
          </cell>
          <cell r="O803" t="e">
            <v>#REF!</v>
          </cell>
          <cell r="P803" t="e">
            <v>#REF!</v>
          </cell>
          <cell r="Q803" t="e">
            <v>#REF!</v>
          </cell>
          <cell r="R803" t="e">
            <v>#REF!</v>
          </cell>
          <cell r="S803" t="e">
            <v>#REF!</v>
          </cell>
          <cell r="T803" t="e">
            <v>#REF!</v>
          </cell>
          <cell r="U803" t="e">
            <v>#REF!</v>
          </cell>
          <cell r="V803" t="str">
            <v>M3</v>
          </cell>
          <cell r="W803">
            <v>14.95</v>
          </cell>
          <cell r="Y803">
            <v>218.28</v>
          </cell>
          <cell r="Z803">
            <v>213.08</v>
          </cell>
          <cell r="AA803">
            <v>3263.28</v>
          </cell>
          <cell r="AB803">
            <v>3185.54</v>
          </cell>
        </row>
        <row r="805">
          <cell r="N805" t="str">
            <v>Comprimento</v>
          </cell>
          <cell r="P805" t="str">
            <v>Largura</v>
          </cell>
          <cell r="R805" t="str">
            <v>Espessura</v>
          </cell>
          <cell r="T805" t="str">
            <v>Total</v>
          </cell>
        </row>
        <row r="806">
          <cell r="N806">
            <v>130</v>
          </cell>
          <cell r="O806" t="str">
            <v>x</v>
          </cell>
          <cell r="P806">
            <v>1.1499999999999999</v>
          </cell>
          <cell r="Q806" t="str">
            <v>x</v>
          </cell>
          <cell r="R806">
            <v>0.1</v>
          </cell>
          <cell r="S806" t="str">
            <v>=</v>
          </cell>
          <cell r="T806">
            <v>14.95</v>
          </cell>
        </row>
        <row r="807">
          <cell r="T807">
            <v>14.95</v>
          </cell>
        </row>
        <row r="809">
          <cell r="F809" t="str">
            <v>08.12.03</v>
          </cell>
          <cell r="G809" t="str">
            <v>EMOP</v>
          </cell>
          <cell r="H809" t="str">
            <v>13.370.0010-0</v>
          </cell>
          <cell r="I809" t="str">
            <v>13.370.0010-A</v>
          </cell>
          <cell r="J809" t="str">
            <v>PATIO DE CONCRETO,NA ESPESSURA DE 8CM,NO TRACO 1:3:3 EM VOLUME, FORMANDO QUADROS DE 1,00X1,00M, COM SARRAFOS DE MADEIRAINCORPORADOS,EXCLUSIVE PREPARO DO TERRENO</v>
          </cell>
          <cell r="K809" t="e">
            <v>#REF!</v>
          </cell>
          <cell r="L809" t="e">
            <v>#REF!</v>
          </cell>
          <cell r="M809" t="e">
            <v>#REF!</v>
          </cell>
          <cell r="N809" t="e">
            <v>#REF!</v>
          </cell>
          <cell r="O809" t="e">
            <v>#REF!</v>
          </cell>
          <cell r="P809" t="e">
            <v>#REF!</v>
          </cell>
          <cell r="Q809" t="e">
            <v>#REF!</v>
          </cell>
          <cell r="R809" t="e">
            <v>#REF!</v>
          </cell>
          <cell r="S809" t="e">
            <v>#REF!</v>
          </cell>
          <cell r="T809" t="e">
            <v>#REF!</v>
          </cell>
          <cell r="U809" t="e">
            <v>#REF!</v>
          </cell>
          <cell r="V809" t="str">
            <v>M2</v>
          </cell>
          <cell r="W809">
            <v>149.5</v>
          </cell>
          <cell r="Y809">
            <v>72.260000000000005</v>
          </cell>
          <cell r="Z809">
            <v>68.63</v>
          </cell>
          <cell r="AA809">
            <v>10802.87</v>
          </cell>
          <cell r="AB809">
            <v>10260.18</v>
          </cell>
        </row>
        <row r="811">
          <cell r="P811" t="str">
            <v>Comprimento</v>
          </cell>
          <cell r="R811" t="str">
            <v>Largura</v>
          </cell>
          <cell r="T811" t="str">
            <v>Total</v>
          </cell>
        </row>
        <row r="812">
          <cell r="P812">
            <v>130</v>
          </cell>
          <cell r="Q812" t="str">
            <v>x</v>
          </cell>
          <cell r="R812">
            <v>1.1499999999999999</v>
          </cell>
          <cell r="S812" t="str">
            <v>=</v>
          </cell>
          <cell r="T812">
            <v>149.5</v>
          </cell>
        </row>
        <row r="813">
          <cell r="T813">
            <v>149.5</v>
          </cell>
        </row>
        <row r="815">
          <cell r="F815" t="str">
            <v>08.13</v>
          </cell>
          <cell r="G815" t="str">
            <v>PAISAGISMO</v>
          </cell>
          <cell r="AA815">
            <v>45172.92</v>
          </cell>
          <cell r="AB815">
            <v>44107.44</v>
          </cell>
        </row>
        <row r="816">
          <cell r="F816" t="str">
            <v>08.13.01</v>
          </cell>
          <cell r="G816" t="str">
            <v>EMOP</v>
          </cell>
          <cell r="H816" t="str">
            <v>09.001.0001-1</v>
          </cell>
          <cell r="I816" t="str">
            <v>09.001.0001-B</v>
          </cell>
          <cell r="J816" t="str">
            <v>PLANTIO DE GRAMA EM PLACAS,TIPO SAO CARLOS,BATATAIS,LARGA ESANTO AGOSTINHO,INCLUSIVE COMPRA E ARRANCAMENTO NO LOCAL DEORIGEM,CARGA,TRANSPORTE,DESCARGA E PREPARO DO TERRENO</v>
          </cell>
          <cell r="K816" t="e">
            <v>#REF!</v>
          </cell>
          <cell r="L816" t="e">
            <v>#REF!</v>
          </cell>
          <cell r="M816" t="e">
            <v>#REF!</v>
          </cell>
          <cell r="N816" t="e">
            <v>#REF!</v>
          </cell>
          <cell r="O816" t="e">
            <v>#REF!</v>
          </cell>
          <cell r="P816" t="e">
            <v>#REF!</v>
          </cell>
          <cell r="Q816" t="e">
            <v>#REF!</v>
          </cell>
          <cell r="R816" t="e">
            <v>#REF!</v>
          </cell>
          <cell r="S816" t="e">
            <v>#REF!</v>
          </cell>
          <cell r="T816" t="e">
            <v>#REF!</v>
          </cell>
          <cell r="U816" t="e">
            <v>#REF!</v>
          </cell>
          <cell r="V816" t="str">
            <v>M2</v>
          </cell>
          <cell r="W816">
            <v>780</v>
          </cell>
          <cell r="Y816">
            <v>23.23</v>
          </cell>
          <cell r="Z816">
            <v>22.33</v>
          </cell>
          <cell r="AA816">
            <v>18119.400000000001</v>
          </cell>
          <cell r="AB816">
            <v>17417.400000000001</v>
          </cell>
        </row>
        <row r="818">
          <cell r="P818" t="str">
            <v>Comprimento</v>
          </cell>
          <cell r="R818" t="str">
            <v>Largura</v>
          </cell>
          <cell r="T818" t="str">
            <v>Total</v>
          </cell>
        </row>
        <row r="819">
          <cell r="P819">
            <v>130</v>
          </cell>
          <cell r="Q819" t="str">
            <v>x</v>
          </cell>
          <cell r="R819">
            <v>6</v>
          </cell>
          <cell r="S819" t="str">
            <v>=</v>
          </cell>
          <cell r="T819">
            <v>780</v>
          </cell>
        </row>
        <row r="820">
          <cell r="T820">
            <v>780</v>
          </cell>
        </row>
        <row r="822">
          <cell r="F822" t="str">
            <v>08.13.02</v>
          </cell>
          <cell r="G822" t="str">
            <v>EMOP</v>
          </cell>
          <cell r="H822" t="str">
            <v>09.006.0030-0</v>
          </cell>
          <cell r="I822" t="str">
            <v>09.006.0030-A</v>
          </cell>
          <cell r="J822" t="str">
            <v>ATERRO COM TERRA PRETA VEGETAL,PARA EXECUCAO DE GRAMADOS</v>
          </cell>
          <cell r="K822" t="e">
            <v>#REF!</v>
          </cell>
          <cell r="L822" t="e">
            <v>#REF!</v>
          </cell>
          <cell r="M822" t="e">
            <v>#REF!</v>
          </cell>
          <cell r="N822" t="e">
            <v>#REF!</v>
          </cell>
          <cell r="O822" t="e">
            <v>#REF!</v>
          </cell>
          <cell r="P822" t="e">
            <v>#REF!</v>
          </cell>
          <cell r="Q822" t="e">
            <v>#REF!</v>
          </cell>
          <cell r="R822" t="e">
            <v>#REF!</v>
          </cell>
          <cell r="S822" t="e">
            <v>#REF!</v>
          </cell>
          <cell r="T822" t="e">
            <v>#REF!</v>
          </cell>
          <cell r="U822" t="e">
            <v>#REF!</v>
          </cell>
          <cell r="V822" t="str">
            <v>M3</v>
          </cell>
          <cell r="W822">
            <v>78</v>
          </cell>
          <cell r="Y822">
            <v>346.84</v>
          </cell>
          <cell r="Z822">
            <v>342.18</v>
          </cell>
          <cell r="AA822">
            <v>27053.52</v>
          </cell>
          <cell r="AB822">
            <v>26690.04</v>
          </cell>
        </row>
        <row r="824">
          <cell r="N824" t="str">
            <v>Comprimento</v>
          </cell>
          <cell r="P824" t="str">
            <v>Largura</v>
          </cell>
          <cell r="R824" t="str">
            <v>Espessura</v>
          </cell>
          <cell r="T824" t="str">
            <v>Total</v>
          </cell>
        </row>
        <row r="825">
          <cell r="N825">
            <v>130</v>
          </cell>
          <cell r="O825" t="str">
            <v>x</v>
          </cell>
          <cell r="P825">
            <v>6</v>
          </cell>
          <cell r="Q825" t="str">
            <v>x</v>
          </cell>
          <cell r="R825">
            <v>0.1</v>
          </cell>
          <cell r="S825" t="str">
            <v>=</v>
          </cell>
          <cell r="T825">
            <v>78</v>
          </cell>
        </row>
        <row r="826">
          <cell r="T826">
            <v>78</v>
          </cell>
        </row>
        <row r="828">
          <cell r="F828" t="str">
            <v>08.14</v>
          </cell>
          <cell r="G828" t="str">
            <v>DEMARCAÇÃO DE ÁREA</v>
          </cell>
          <cell r="AA828">
            <v>31461.3</v>
          </cell>
          <cell r="AB828">
            <v>30656.6</v>
          </cell>
        </row>
        <row r="829">
          <cell r="F829" t="str">
            <v>08.14.01</v>
          </cell>
          <cell r="G829" t="str">
            <v>SCO</v>
          </cell>
          <cell r="H829" t="str">
            <v>ET 25.05.0050 (A)</v>
          </cell>
          <cell r="I829" t="str">
            <v>ET 24.05.0050 (A)</v>
          </cell>
          <cell r="J829" t="str">
    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    </cell>
          <cell r="K829" t="e">
            <v>#REF!</v>
          </cell>
          <cell r="L829" t="e">
            <v>#REF!</v>
          </cell>
          <cell r="M829" t="e">
            <v>#REF!</v>
          </cell>
          <cell r="N829" t="e">
            <v>#REF!</v>
          </cell>
          <cell r="O829" t="e">
            <v>#REF!</v>
          </cell>
          <cell r="P829" t="e">
            <v>#REF!</v>
          </cell>
          <cell r="Q829" t="e">
            <v>#REF!</v>
          </cell>
          <cell r="R829" t="e">
            <v>#REF!</v>
          </cell>
          <cell r="S829" t="e">
            <v>#REF!</v>
          </cell>
          <cell r="T829" t="e">
            <v>#REF!</v>
          </cell>
          <cell r="U829" t="e">
            <v>#REF!</v>
          </cell>
          <cell r="V829" t="str">
            <v>m</v>
          </cell>
          <cell r="W829">
            <v>130</v>
          </cell>
          <cell r="Y829">
            <v>242.01</v>
          </cell>
          <cell r="Z829">
            <v>235.82</v>
          </cell>
          <cell r="AA829">
            <v>31461.3</v>
          </cell>
          <cell r="AB829">
            <v>30656.6</v>
          </cell>
        </row>
        <row r="831">
          <cell r="R831" t="str">
            <v>Comprimento</v>
          </cell>
          <cell r="T831" t="str">
            <v>Total</v>
          </cell>
        </row>
        <row r="832">
          <cell r="R832">
            <v>130</v>
          </cell>
          <cell r="S832" t="str">
            <v>=</v>
          </cell>
          <cell r="T832">
            <v>130</v>
          </cell>
        </row>
        <row r="833">
          <cell r="T833">
            <v>130</v>
          </cell>
        </row>
        <row r="835">
          <cell r="F835" t="str">
            <v>09</v>
          </cell>
          <cell r="G835" t="str">
            <v>BARREIRA FLEXÍVEL</v>
          </cell>
          <cell r="AA835">
            <v>7621776.1500000004</v>
          </cell>
          <cell r="AB835">
            <v>7533751.1600000001</v>
          </cell>
        </row>
        <row r="836">
          <cell r="F836" t="str">
            <v>09.01</v>
          </cell>
          <cell r="G836" t="str">
            <v>PREPARO DO TERRENO</v>
          </cell>
          <cell r="AA836">
            <v>29937.599999999999</v>
          </cell>
          <cell r="AB836">
            <v>26942.400000000001</v>
          </cell>
        </row>
        <row r="837">
          <cell r="F837" t="str">
            <v>09.01.01</v>
          </cell>
          <cell r="G837" t="str">
            <v>EMOP</v>
          </cell>
          <cell r="H837" t="str">
            <v>01.005.0004-0</v>
          </cell>
          <cell r="I837" t="str">
            <v>01.005.0004-A</v>
          </cell>
          <cell r="J837" t="str">
            <v>PREPARO MANUAL DE TERRENO,COMPREENDENDO ACERTO,RASPAGEM EVENTUAL ATE 0.30M DE PROFUNDIDADE E AFASTAMENTO LATERAL DO MATERIAL EXCEDENTE,INCLUSIVE COMPACTACAO MANUAL</v>
          </cell>
          <cell r="K837" t="e">
            <v>#REF!</v>
          </cell>
          <cell r="L837" t="e">
            <v>#REF!</v>
          </cell>
          <cell r="M837" t="e">
            <v>#REF!</v>
          </cell>
          <cell r="N837" t="e">
            <v>#REF!</v>
          </cell>
          <cell r="O837" t="e">
            <v>#REF!</v>
          </cell>
          <cell r="P837" t="e">
            <v>#REF!</v>
          </cell>
          <cell r="Q837" t="e">
            <v>#REF!</v>
          </cell>
          <cell r="R837" t="e">
            <v>#REF!</v>
          </cell>
          <cell r="S837" t="e">
            <v>#REF!</v>
          </cell>
          <cell r="T837" t="e">
            <v>#REF!</v>
          </cell>
          <cell r="U837" t="e">
            <v>#REF!</v>
          </cell>
          <cell r="V837" t="str">
            <v>M2</v>
          </cell>
          <cell r="W837">
            <v>1440</v>
          </cell>
          <cell r="Y837">
            <v>20.79</v>
          </cell>
          <cell r="Z837">
            <v>18.71</v>
          </cell>
          <cell r="AA837">
            <v>29937.599999999999</v>
          </cell>
          <cell r="AB837">
            <v>26942.400000000001</v>
          </cell>
        </row>
        <row r="839">
          <cell r="P839" t="str">
            <v>Comprimento</v>
          </cell>
          <cell r="R839" t="str">
            <v>Largura</v>
          </cell>
          <cell r="T839" t="str">
            <v>Total</v>
          </cell>
        </row>
        <row r="840">
          <cell r="G840" t="str">
            <v>Regularização do talude</v>
          </cell>
          <cell r="P840">
            <v>120</v>
          </cell>
          <cell r="Q840" t="str">
            <v>x</v>
          </cell>
          <cell r="R840">
            <v>12</v>
          </cell>
          <cell r="S840" t="str">
            <v>=</v>
          </cell>
          <cell r="T840">
            <v>1440</v>
          </cell>
        </row>
        <row r="843">
          <cell r="F843" t="str">
            <v>09.02</v>
          </cell>
          <cell r="G843" t="str">
            <v>LOCAÇÃO DA OBRA</v>
          </cell>
          <cell r="AA843">
            <v>3213.6</v>
          </cell>
          <cell r="AB843">
            <v>3006</v>
          </cell>
        </row>
        <row r="844">
          <cell r="F844" t="str">
            <v>09.02.01</v>
          </cell>
          <cell r="G844" t="str">
            <v>EMOP</v>
          </cell>
          <cell r="H844" t="str">
            <v>01.018.0002-0</v>
          </cell>
          <cell r="I844" t="str">
            <v>01.018.0002-A</v>
          </cell>
          <cell r="J844" t="str">
            <v>LOCACAO DE OBRA COM APARELHO TOPOGRAFICO SOBRE CERCA DE MARCACAO,INCLUSIVE CONSTRUCAO DESTA E SUA PRE-LOCACAO E O FORNECIMENTO DO MATERIAL E TENDO POR MEDICAO O PERIMETRO A CONSTRUIR</v>
          </cell>
          <cell r="K844" t="e">
            <v>#REF!</v>
          </cell>
          <cell r="L844" t="e">
            <v>#REF!</v>
          </cell>
          <cell r="M844" t="e">
            <v>#REF!</v>
          </cell>
          <cell r="N844" t="e">
            <v>#REF!</v>
          </cell>
          <cell r="O844" t="e">
            <v>#REF!</v>
          </cell>
          <cell r="P844" t="e">
            <v>#REF!</v>
          </cell>
          <cell r="Q844" t="e">
            <v>#REF!</v>
          </cell>
          <cell r="R844" t="e">
            <v>#REF!</v>
          </cell>
          <cell r="S844" t="e">
            <v>#REF!</v>
          </cell>
          <cell r="T844" t="e">
            <v>#REF!</v>
          </cell>
          <cell r="U844" t="e">
            <v>#REF!</v>
          </cell>
          <cell r="V844" t="str">
            <v>M</v>
          </cell>
          <cell r="W844">
            <v>120</v>
          </cell>
          <cell r="Y844">
            <v>26.78</v>
          </cell>
          <cell r="Z844">
            <v>25.05</v>
          </cell>
          <cell r="AA844">
            <v>3213.6</v>
          </cell>
          <cell r="AB844">
            <v>3006</v>
          </cell>
        </row>
        <row r="846">
          <cell r="R846" t="str">
            <v>Comprimento</v>
          </cell>
          <cell r="T846" t="str">
            <v>Total</v>
          </cell>
        </row>
        <row r="847">
          <cell r="R847">
            <v>120</v>
          </cell>
          <cell r="S847" t="str">
            <v>=</v>
          </cell>
          <cell r="T847">
            <v>120</v>
          </cell>
        </row>
        <row r="848">
          <cell r="T848">
            <v>120</v>
          </cell>
        </row>
        <row r="850">
          <cell r="F850" t="str">
            <v>09.03</v>
          </cell>
          <cell r="G850" t="str">
            <v>PERFURAÇÃO</v>
          </cell>
          <cell r="AA850">
            <v>215239.8</v>
          </cell>
          <cell r="AB850">
            <v>201559.2</v>
          </cell>
        </row>
        <row r="851">
          <cell r="F851" t="str">
            <v>09.03.01</v>
          </cell>
          <cell r="G851" t="str">
            <v>EMOP</v>
          </cell>
          <cell r="H851" t="str">
            <v>01.002.0027-0</v>
          </cell>
          <cell r="I851" t="str">
            <v>01.002.0027-A</v>
          </cell>
          <cell r="J851" t="str">
            <v>PERFURACAO ROTATIVA COM COROA DE WIDIA,EM SOLO,DIAMETRO H,VERTICAL,INCLUSIVE DESLOCAMENTO DENTRO DO CANTEIRO E INSTALACAO DA SONDA EM CADA FURO</v>
          </cell>
          <cell r="K851" t="e">
            <v>#REF!</v>
          </cell>
          <cell r="L851" t="e">
            <v>#REF!</v>
          </cell>
          <cell r="M851" t="e">
            <v>#REF!</v>
          </cell>
          <cell r="N851" t="e">
            <v>#REF!</v>
          </cell>
          <cell r="O851" t="e">
            <v>#REF!</v>
          </cell>
          <cell r="P851" t="e">
            <v>#REF!</v>
          </cell>
          <cell r="Q851" t="e">
            <v>#REF!</v>
          </cell>
          <cell r="R851" t="e">
            <v>#REF!</v>
          </cell>
          <cell r="S851" t="e">
            <v>#REF!</v>
          </cell>
          <cell r="T851" t="e">
            <v>#REF!</v>
          </cell>
          <cell r="U851" t="e">
            <v>#REF!</v>
          </cell>
          <cell r="V851" t="str">
            <v>M</v>
          </cell>
          <cell r="W851">
            <v>60</v>
          </cell>
          <cell r="Y851">
            <v>146.09</v>
          </cell>
          <cell r="Z851">
            <v>135.46</v>
          </cell>
          <cell r="AA851">
            <v>8765.4</v>
          </cell>
          <cell r="AB851">
            <v>8127.6</v>
          </cell>
        </row>
        <row r="853">
          <cell r="P853" t="str">
            <v>Quantidade</v>
          </cell>
          <cell r="R853" t="str">
            <v>Comprimento</v>
          </cell>
          <cell r="T853" t="str">
            <v>Total</v>
          </cell>
        </row>
        <row r="854">
          <cell r="G854" t="str">
            <v>Tirantes</v>
          </cell>
          <cell r="P854">
            <v>60</v>
          </cell>
          <cell r="Q854" t="str">
            <v>x</v>
          </cell>
          <cell r="R854">
            <v>1</v>
          </cell>
          <cell r="S854" t="str">
            <v>=</v>
          </cell>
          <cell r="T854">
            <v>60</v>
          </cell>
        </row>
        <row r="855">
          <cell r="T855">
            <v>60</v>
          </cell>
        </row>
        <row r="857">
          <cell r="F857" t="str">
            <v>09.03.02</v>
          </cell>
          <cell r="G857" t="str">
            <v>EMOP</v>
          </cell>
          <cell r="H857" t="str">
            <v>01.004.0025-0</v>
          </cell>
          <cell r="I857" t="str">
            <v>01.004.0025-A</v>
          </cell>
          <cell r="J857" t="str">
            <v>PERFURACAO ROTATIVA COM COROA DE DIAMANTE,EM ALTERACAO DE ROCHA,DIAMETRO HWG(100MM),INCLUSIVE DESLOCAMENTO DENTRO DO CANTEIRO E INSTALACAO DA SONDA EM CADA FURO</v>
          </cell>
          <cell r="K857" t="e">
            <v>#REF!</v>
          </cell>
          <cell r="L857" t="e">
            <v>#REF!</v>
          </cell>
          <cell r="M857" t="e">
            <v>#REF!</v>
          </cell>
          <cell r="N857" t="e">
            <v>#REF!</v>
          </cell>
          <cell r="O857" t="e">
            <v>#REF!</v>
          </cell>
          <cell r="P857" t="e">
            <v>#REF!</v>
          </cell>
          <cell r="Q857" t="e">
            <v>#REF!</v>
          </cell>
          <cell r="R857" t="e">
            <v>#REF!</v>
          </cell>
          <cell r="S857" t="e">
            <v>#REF!</v>
          </cell>
          <cell r="T857" t="e">
            <v>#REF!</v>
          </cell>
          <cell r="U857" t="e">
            <v>#REF!</v>
          </cell>
          <cell r="V857" t="str">
            <v>M</v>
          </cell>
          <cell r="W857">
            <v>360</v>
          </cell>
          <cell r="Y857">
            <v>573.54</v>
          </cell>
          <cell r="Z857">
            <v>537.30999999999995</v>
          </cell>
          <cell r="AA857">
            <v>206474.4</v>
          </cell>
          <cell r="AB857">
            <v>193431.6</v>
          </cell>
        </row>
        <row r="859">
          <cell r="P859" t="str">
            <v>Quantidade</v>
          </cell>
          <cell r="R859" t="str">
            <v>Comprimento</v>
          </cell>
          <cell r="T859" t="str">
            <v>Total</v>
          </cell>
        </row>
        <row r="860">
          <cell r="G860" t="str">
            <v>Tirantes</v>
          </cell>
          <cell r="P860">
            <v>60</v>
          </cell>
          <cell r="Q860" t="str">
            <v>x</v>
          </cell>
          <cell r="R860">
            <v>6</v>
          </cell>
          <cell r="S860" t="str">
            <v>=</v>
          </cell>
          <cell r="T860">
            <v>360</v>
          </cell>
        </row>
        <row r="861">
          <cell r="T861">
            <v>360</v>
          </cell>
        </row>
        <row r="863">
          <cell r="F863" t="str">
            <v>09.04</v>
          </cell>
          <cell r="G863" t="str">
            <v>MOVIMENTO DE TERRA</v>
          </cell>
          <cell r="AA863">
            <v>1175.1399999999999</v>
          </cell>
          <cell r="AB863">
            <v>1060.29</v>
          </cell>
        </row>
        <row r="864">
          <cell r="F864" t="str">
            <v>09.04.01</v>
          </cell>
          <cell r="G864" t="str">
            <v>EMOP</v>
          </cell>
          <cell r="H864" t="str">
            <v>03.001.0001-1</v>
          </cell>
          <cell r="I864" t="str">
            <v>03.001.0001-B</v>
          </cell>
          <cell r="J864" t="str">
            <v>ESCAVACAO MANUAL DE VALA/CAVA EM MATERIAL DE 1ª CATEGORIA (A(AREIA,ARGILA OU PICARRA),ATE 1,50M DE PROFUNDIDADE,EXCLUSIVE ESCORAMENTO E ESGOTAMENTO</v>
          </cell>
          <cell r="K864" t="e">
            <v>#REF!</v>
          </cell>
          <cell r="L864" t="e">
            <v>#REF!</v>
          </cell>
          <cell r="M864" t="e">
            <v>#REF!</v>
          </cell>
          <cell r="N864" t="e">
            <v>#REF!</v>
          </cell>
          <cell r="O864" t="e">
            <v>#REF!</v>
          </cell>
          <cell r="P864" t="e">
            <v>#REF!</v>
          </cell>
          <cell r="Q864" t="e">
            <v>#REF!</v>
          </cell>
          <cell r="R864" t="e">
            <v>#REF!</v>
          </cell>
          <cell r="S864" t="e">
            <v>#REF!</v>
          </cell>
          <cell r="T864" t="e">
            <v>#REF!</v>
          </cell>
          <cell r="U864" t="e">
            <v>#REF!</v>
          </cell>
          <cell r="V864" t="str">
            <v>M3</v>
          </cell>
          <cell r="W864">
            <v>10.72</v>
          </cell>
          <cell r="Y864">
            <v>70.7</v>
          </cell>
          <cell r="Z864">
            <v>63.63</v>
          </cell>
          <cell r="AA864">
            <v>757.9</v>
          </cell>
          <cell r="AB864">
            <v>682.11</v>
          </cell>
        </row>
        <row r="866">
          <cell r="L866" t="str">
            <v>Quantidade</v>
          </cell>
          <cell r="N866" t="str">
            <v>Comprimento</v>
          </cell>
          <cell r="P866" t="str">
            <v>Largura</v>
          </cell>
          <cell r="R866" t="str">
            <v>Altura</v>
          </cell>
          <cell r="T866" t="str">
            <v>Total</v>
          </cell>
        </row>
        <row r="867">
          <cell r="G867" t="str">
            <v>Base dos Postes</v>
          </cell>
          <cell r="L867">
            <v>15</v>
          </cell>
          <cell r="M867" t="str">
            <v>x</v>
          </cell>
          <cell r="N867">
            <v>1.3</v>
          </cell>
          <cell r="O867" t="str">
            <v>x</v>
          </cell>
          <cell r="P867">
            <v>1</v>
          </cell>
          <cell r="Q867" t="str">
            <v>x</v>
          </cell>
          <cell r="R867">
            <v>0.55000000000000004</v>
          </cell>
          <cell r="S867" t="str">
            <v>=</v>
          </cell>
          <cell r="T867">
            <v>10.72</v>
          </cell>
        </row>
        <row r="868">
          <cell r="T868">
            <v>10.72</v>
          </cell>
        </row>
        <row r="870">
          <cell r="F870" t="str">
            <v>09.04.02</v>
          </cell>
          <cell r="G870" t="str">
            <v>SINAPI</v>
          </cell>
          <cell r="H870" t="str">
            <v>97083-NDES</v>
          </cell>
          <cell r="I870" t="str">
            <v>97083-DES</v>
          </cell>
          <cell r="J870" t="str">
            <v>COMPACTAÇÃO MECÂNICA DE SOLO PARA EXECUÇÃO DE RADIER, PISO DE CONCRETO OU LAJE SOBRE SOLO, COM COMPACTADOR DE SOLOS A PERCUSSÃO. AF_09/2021</v>
          </cell>
          <cell r="K870" t="e">
            <v>#REF!</v>
          </cell>
          <cell r="L870" t="e">
            <v>#REF!</v>
          </cell>
          <cell r="M870" t="e">
            <v>#REF!</v>
          </cell>
          <cell r="N870" t="e">
            <v>#REF!</v>
          </cell>
          <cell r="O870" t="e">
            <v>#REF!</v>
          </cell>
          <cell r="P870" t="e">
            <v>#REF!</v>
          </cell>
          <cell r="Q870" t="e">
            <v>#REF!</v>
          </cell>
          <cell r="R870" t="e">
            <v>#REF!</v>
          </cell>
          <cell r="S870" t="e">
            <v>#REF!</v>
          </cell>
          <cell r="T870" t="e">
            <v>#REF!</v>
          </cell>
          <cell r="U870" t="e">
            <v>#REF!</v>
          </cell>
          <cell r="V870" t="str">
            <v>M2</v>
          </cell>
          <cell r="W870">
            <v>19.5</v>
          </cell>
          <cell r="Y870">
            <v>4.78</v>
          </cell>
          <cell r="Z870">
            <v>4.4400000000000004</v>
          </cell>
          <cell r="AA870">
            <v>93.21</v>
          </cell>
          <cell r="AB870">
            <v>86.58</v>
          </cell>
        </row>
        <row r="872">
          <cell r="N872" t="str">
            <v>Quantidade</v>
          </cell>
          <cell r="P872" t="str">
            <v>Comprimento</v>
          </cell>
          <cell r="R872" t="str">
            <v>Largura</v>
          </cell>
          <cell r="T872" t="str">
            <v>Total</v>
          </cell>
        </row>
        <row r="873">
          <cell r="G873" t="str">
            <v>Base dos Postes</v>
          </cell>
          <cell r="N873">
            <v>15</v>
          </cell>
          <cell r="P873">
            <v>1.3</v>
          </cell>
          <cell r="Q873" t="str">
            <v>x</v>
          </cell>
          <cell r="R873">
            <v>1</v>
          </cell>
          <cell r="S873" t="str">
            <v>=</v>
          </cell>
          <cell r="T873">
            <v>19.5</v>
          </cell>
        </row>
        <row r="874">
          <cell r="T874">
            <v>19.5</v>
          </cell>
        </row>
        <row r="876">
          <cell r="F876" t="str">
            <v>09.04.03</v>
          </cell>
          <cell r="G876" t="str">
            <v>EMOP</v>
          </cell>
          <cell r="H876" t="str">
            <v>03.013.0001-1</v>
          </cell>
          <cell r="I876" t="str">
            <v>03.013.0001-B</v>
          </cell>
          <cell r="J876" t="str">
            <v>REATERRO DE VALA/CAVA COMPACTADA A MACO,EM CAMADAS DE 30CM DE ESPESSURA MAXIMA,COM MATERIAL DE BOA QUALIDADE,EXCLUSIVEESTE</v>
          </cell>
          <cell r="K876" t="e">
            <v>#REF!</v>
          </cell>
          <cell r="L876" t="e">
            <v>#REF!</v>
          </cell>
          <cell r="M876" t="e">
            <v>#REF!</v>
          </cell>
          <cell r="N876" t="e">
            <v>#REF!</v>
          </cell>
          <cell r="O876" t="e">
            <v>#REF!</v>
          </cell>
          <cell r="P876" t="e">
            <v>#REF!</v>
          </cell>
          <cell r="Q876" t="e">
            <v>#REF!</v>
          </cell>
          <cell r="R876" t="e">
            <v>#REF!</v>
          </cell>
          <cell r="S876" t="e">
            <v>#REF!</v>
          </cell>
          <cell r="T876" t="e">
            <v>#REF!</v>
          </cell>
          <cell r="U876" t="e">
            <v>#REF!</v>
          </cell>
          <cell r="V876" t="str">
            <v>M3</v>
          </cell>
          <cell r="W876">
            <v>7.4200000000000008</v>
          </cell>
          <cell r="Y876">
            <v>43.67</v>
          </cell>
          <cell r="Z876">
            <v>39.299999999999997</v>
          </cell>
          <cell r="AA876">
            <v>324.02999999999997</v>
          </cell>
          <cell r="AB876">
            <v>291.60000000000002</v>
          </cell>
        </row>
        <row r="878">
          <cell r="L878" t="str">
            <v>Quantidade</v>
          </cell>
          <cell r="N878" t="str">
            <v>Comprimento</v>
          </cell>
          <cell r="P878" t="str">
            <v>Largura</v>
          </cell>
          <cell r="R878" t="str">
            <v>Altura</v>
          </cell>
          <cell r="T878" t="str">
            <v>Total</v>
          </cell>
        </row>
        <row r="879">
          <cell r="G879" t="str">
            <v>Base dos Postes</v>
          </cell>
          <cell r="L879">
            <v>15</v>
          </cell>
          <cell r="M879" t="str">
            <v>x</v>
          </cell>
          <cell r="N879">
            <v>1.3</v>
          </cell>
          <cell r="O879" t="str">
            <v>x</v>
          </cell>
          <cell r="P879">
            <v>1</v>
          </cell>
          <cell r="Q879" t="str">
            <v>x</v>
          </cell>
          <cell r="R879">
            <v>0.55000000000000004</v>
          </cell>
          <cell r="S879" t="str">
            <v>=</v>
          </cell>
          <cell r="T879">
            <v>10.72</v>
          </cell>
        </row>
        <row r="880">
          <cell r="G880" t="str">
            <v>Base dos Postes</v>
          </cell>
          <cell r="L880">
            <v>15</v>
          </cell>
          <cell r="M880" t="str">
            <v>x</v>
          </cell>
          <cell r="N880">
            <v>0.8</v>
          </cell>
          <cell r="O880" t="str">
            <v>x</v>
          </cell>
          <cell r="P880">
            <v>0.5</v>
          </cell>
          <cell r="Q880" t="str">
            <v>x</v>
          </cell>
          <cell r="R880">
            <v>0.55000000000000004</v>
          </cell>
          <cell r="S880" t="str">
            <v>=</v>
          </cell>
          <cell r="T880">
            <v>-3.3</v>
          </cell>
        </row>
        <row r="881">
          <cell r="T881">
            <v>7.4200000000000008</v>
          </cell>
        </row>
        <row r="883">
          <cell r="F883" t="str">
            <v>09.05</v>
          </cell>
          <cell r="G883" t="str">
            <v>CARGA, DESCARGA E TRANSPORTE</v>
          </cell>
          <cell r="AA883">
            <v>254</v>
          </cell>
          <cell r="AB883">
            <v>251.9</v>
          </cell>
        </row>
        <row r="884">
          <cell r="F884" t="str">
            <v>09.05.01</v>
          </cell>
          <cell r="G884" t="str">
            <v>EMOP</v>
          </cell>
          <cell r="H884" t="str">
            <v>04.010.0047-0</v>
          </cell>
          <cell r="I884" t="str">
            <v>04.010.0047-A</v>
          </cell>
          <cell r="J884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  <cell r="K884" t="e">
            <v>#REF!</v>
          </cell>
          <cell r="L884" t="e">
            <v>#REF!</v>
          </cell>
          <cell r="M884" t="e">
            <v>#REF!</v>
          </cell>
          <cell r="N884" t="e">
            <v>#REF!</v>
          </cell>
          <cell r="O884" t="e">
            <v>#REF!</v>
          </cell>
          <cell r="P884" t="e">
            <v>#REF!</v>
          </cell>
          <cell r="Q884" t="e">
            <v>#REF!</v>
          </cell>
          <cell r="R884" t="e">
            <v>#REF!</v>
          </cell>
          <cell r="S884" t="e">
            <v>#REF!</v>
          </cell>
          <cell r="T884" t="e">
            <v>#REF!</v>
          </cell>
          <cell r="U884" t="e">
            <v>#REF!</v>
          </cell>
          <cell r="V884" t="str">
            <v>T</v>
          </cell>
          <cell r="W884">
            <v>5.61</v>
          </cell>
          <cell r="Y884">
            <v>1.42</v>
          </cell>
          <cell r="Z884">
            <v>1.39</v>
          </cell>
          <cell r="AA884">
            <v>7.96</v>
          </cell>
          <cell r="AB884">
            <v>7.79</v>
          </cell>
        </row>
        <row r="886">
          <cell r="F886" t="str">
            <v>09.05.02</v>
          </cell>
          <cell r="G886" t="str">
            <v>EMOP</v>
          </cell>
          <cell r="H886" t="str">
            <v>04.012.0076-1</v>
          </cell>
          <cell r="I886" t="str">
            <v>04.012.0076-B</v>
          </cell>
          <cell r="J886" t="str">
            <v>CARGA DE MATERIAL COM PA-CARREGADEIRA DE 1,30M3,EXCLUSIVE DESPESAS COM O CAMINHAO,COMPREENDENDO TEMPO COM ESPERA E OPERACAO PARA CARGAS DE 500T POR DIA DE 8H</v>
          </cell>
          <cell r="K886" t="e">
            <v>#REF!</v>
          </cell>
          <cell r="L886" t="e">
            <v>#REF!</v>
          </cell>
          <cell r="M886" t="e">
            <v>#REF!</v>
          </cell>
          <cell r="N886" t="e">
            <v>#REF!</v>
          </cell>
          <cell r="O886" t="e">
            <v>#REF!</v>
          </cell>
          <cell r="P886" t="e">
            <v>#REF!</v>
          </cell>
          <cell r="Q886" t="e">
            <v>#REF!</v>
          </cell>
          <cell r="R886" t="e">
            <v>#REF!</v>
          </cell>
          <cell r="S886" t="e">
            <v>#REF!</v>
          </cell>
          <cell r="T886" t="e">
            <v>#REF!</v>
          </cell>
          <cell r="U886" t="e">
            <v>#REF!</v>
          </cell>
          <cell r="V886" t="str">
            <v>T</v>
          </cell>
          <cell r="W886">
            <v>5.61</v>
          </cell>
          <cell r="Y886">
            <v>3.67</v>
          </cell>
          <cell r="Z886">
            <v>3.62</v>
          </cell>
          <cell r="AA886">
            <v>20.58</v>
          </cell>
          <cell r="AB886">
            <v>20.3</v>
          </cell>
        </row>
        <row r="888">
          <cell r="P888" t="str">
            <v>Volume</v>
          </cell>
          <cell r="R888" t="str">
            <v>Peso</v>
          </cell>
          <cell r="T888" t="str">
            <v>Total</v>
          </cell>
        </row>
        <row r="889">
          <cell r="N889" t="str">
            <v>Mat 1º Cat</v>
          </cell>
          <cell r="P889">
            <v>3.3</v>
          </cell>
          <cell r="Q889" t="str">
            <v>x</v>
          </cell>
          <cell r="R889">
            <v>1.7</v>
          </cell>
          <cell r="S889" t="str">
            <v>=</v>
          </cell>
          <cell r="T889">
            <v>5.61</v>
          </cell>
        </row>
        <row r="890">
          <cell r="T890">
            <v>5.61</v>
          </cell>
        </row>
        <row r="892">
          <cell r="F892" t="str">
            <v>09.05.03</v>
          </cell>
          <cell r="G892" t="str">
            <v>EMOP</v>
          </cell>
          <cell r="H892" t="str">
            <v>04.005.0163-0</v>
          </cell>
          <cell r="I892" t="str">
            <v>04.005.0163-A</v>
          </cell>
          <cell r="J892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  <cell r="K892" t="e">
            <v>#REF!</v>
          </cell>
          <cell r="L892" t="e">
            <v>#REF!</v>
          </cell>
          <cell r="M892" t="e">
            <v>#REF!</v>
          </cell>
          <cell r="N892" t="e">
            <v>#REF!</v>
          </cell>
          <cell r="O892" t="e">
            <v>#REF!</v>
          </cell>
          <cell r="P892" t="e">
            <v>#REF!</v>
          </cell>
          <cell r="Q892" t="e">
            <v>#REF!</v>
          </cell>
          <cell r="R892" t="e">
            <v>#REF!</v>
          </cell>
          <cell r="S892" t="e">
            <v>#REF!</v>
          </cell>
          <cell r="T892" t="e">
            <v>#REF!</v>
          </cell>
          <cell r="U892" t="e">
            <v>#REF!</v>
          </cell>
          <cell r="V892" t="str">
            <v>T X KM</v>
          </cell>
          <cell r="W892">
            <v>164.93</v>
          </cell>
          <cell r="Y892">
            <v>1.08</v>
          </cell>
          <cell r="Z892">
            <v>1.07</v>
          </cell>
          <cell r="AA892">
            <v>178.12</v>
          </cell>
          <cell r="AB892">
            <v>176.47</v>
          </cell>
        </row>
        <row r="894">
          <cell r="P894" t="str">
            <v>Peso</v>
          </cell>
          <cell r="R894" t="str">
            <v>DMT</v>
          </cell>
          <cell r="T894" t="str">
            <v>Total</v>
          </cell>
        </row>
        <row r="895">
          <cell r="G895" t="str">
            <v xml:space="preserve">Trasporte bota-fora </v>
          </cell>
          <cell r="P895">
            <v>5.61</v>
          </cell>
          <cell r="Q895" t="str">
            <v>x</v>
          </cell>
          <cell r="R895">
            <v>29.4</v>
          </cell>
          <cell r="S895" t="str">
            <v>=</v>
          </cell>
          <cell r="T895">
            <v>164.93</v>
          </cell>
        </row>
        <row r="896">
          <cell r="T896">
            <v>164.93</v>
          </cell>
        </row>
        <row r="898">
          <cell r="F898" t="str">
            <v>09.05.04</v>
          </cell>
          <cell r="G898" t="str">
            <v>SCO</v>
          </cell>
          <cell r="H898" t="str">
            <v>TC 10.05.0701 (/)</v>
          </cell>
          <cell r="I898" t="str">
            <v>TC 10.05.0701 (/)</v>
          </cell>
          <cell r="J898" t="str">
            <v>Serviço de disposição final de material inerte, proveniente de escavação em geral, em local adequado e licenciado por órgão ambiental competente, conforme legislação vigente.</v>
          </cell>
          <cell r="K898" t="e">
            <v>#REF!</v>
          </cell>
          <cell r="L898" t="e">
            <v>#REF!</v>
          </cell>
          <cell r="M898" t="e">
            <v>#REF!</v>
          </cell>
          <cell r="N898" t="e">
            <v>#REF!</v>
          </cell>
          <cell r="O898" t="e">
            <v>#REF!</v>
          </cell>
          <cell r="P898" t="e">
            <v>#REF!</v>
          </cell>
          <cell r="Q898" t="e">
            <v>#REF!</v>
          </cell>
          <cell r="R898" t="e">
            <v>#REF!</v>
          </cell>
          <cell r="S898" t="e">
            <v>#REF!</v>
          </cell>
          <cell r="T898" t="e">
            <v>#REF!</v>
          </cell>
          <cell r="U898" t="e">
            <v>#REF!</v>
          </cell>
          <cell r="V898" t="str">
            <v>t</v>
          </cell>
          <cell r="W898">
            <v>5.61</v>
          </cell>
          <cell r="Y898">
            <v>8.44</v>
          </cell>
          <cell r="Z898">
            <v>8.44</v>
          </cell>
          <cell r="AA898">
            <v>47.34</v>
          </cell>
          <cell r="AB898">
            <v>47.34</v>
          </cell>
        </row>
        <row r="900">
          <cell r="R900" t="str">
            <v>Quantidade</v>
          </cell>
          <cell r="T900" t="str">
            <v>Total</v>
          </cell>
        </row>
        <row r="901">
          <cell r="R901">
            <v>5.61</v>
          </cell>
          <cell r="S901" t="str">
            <v>=</v>
          </cell>
          <cell r="T901">
            <v>5.61</v>
          </cell>
        </row>
        <row r="902">
          <cell r="T902">
            <v>5.61</v>
          </cell>
        </row>
        <row r="904">
          <cell r="F904" t="str">
            <v>09.06</v>
          </cell>
          <cell r="G904" t="str">
            <v>SERVIÇOS COMPLEMENTARES</v>
          </cell>
          <cell r="AA904">
            <v>189469.04</v>
          </cell>
          <cell r="AB904">
            <v>178412.72999999998</v>
          </cell>
        </row>
        <row r="905">
          <cell r="F905" t="str">
            <v>09.06.01</v>
          </cell>
          <cell r="G905" t="str">
            <v>EMOP</v>
          </cell>
          <cell r="H905" t="str">
            <v>05.001.0185-0</v>
          </cell>
          <cell r="I905" t="str">
            <v>05.001.0185-A</v>
          </cell>
          <cell r="J905" t="str">
            <v>TRANSPORTE DE MATERIAIS ENCOSTA ACIMA,SERVICO INTEIRAMENTE MANUAL,INCLUSIVE CARGA E DESCARGA</v>
          </cell>
          <cell r="K905" t="e">
            <v>#REF!</v>
          </cell>
          <cell r="L905" t="e">
            <v>#REF!</v>
          </cell>
          <cell r="M905" t="e">
            <v>#REF!</v>
          </cell>
          <cell r="N905" t="e">
            <v>#REF!</v>
          </cell>
          <cell r="O905" t="e">
            <v>#REF!</v>
          </cell>
          <cell r="P905" t="e">
            <v>#REF!</v>
          </cell>
          <cell r="Q905" t="e">
            <v>#REF!</v>
          </cell>
          <cell r="R905" t="e">
            <v>#REF!</v>
          </cell>
          <cell r="S905" t="e">
            <v>#REF!</v>
          </cell>
          <cell r="T905" t="e">
            <v>#REF!</v>
          </cell>
          <cell r="U905" t="e">
            <v>#REF!</v>
          </cell>
          <cell r="V905" t="str">
            <v>TXM</v>
          </cell>
          <cell r="W905">
            <v>1506.23</v>
          </cell>
          <cell r="Y905">
            <v>1.87</v>
          </cell>
          <cell r="Z905">
            <v>1.68</v>
          </cell>
          <cell r="AA905">
            <v>2816.65</v>
          </cell>
          <cell r="AB905">
            <v>2530.46</v>
          </cell>
        </row>
        <row r="907">
          <cell r="N907" t="str">
            <v>Volume</v>
          </cell>
          <cell r="P907" t="str">
            <v>Peso</v>
          </cell>
          <cell r="R907" t="str">
            <v>DMT médio</v>
          </cell>
          <cell r="T907" t="str">
            <v>Total</v>
          </cell>
        </row>
        <row r="908">
          <cell r="G908" t="str">
            <v>Concreto</v>
          </cell>
          <cell r="N908">
            <v>60.9</v>
          </cell>
          <cell r="O908" t="str">
            <v>x</v>
          </cell>
          <cell r="P908">
            <v>2.4</v>
          </cell>
          <cell r="Q908" t="str">
            <v>x</v>
          </cell>
          <cell r="R908">
            <v>10</v>
          </cell>
          <cell r="S908" t="str">
            <v>=</v>
          </cell>
          <cell r="T908">
            <v>1461.6</v>
          </cell>
        </row>
        <row r="909">
          <cell r="G909" t="str">
            <v>Formas</v>
          </cell>
          <cell r="N909">
            <v>0.53625</v>
          </cell>
          <cell r="O909" t="str">
            <v>x</v>
          </cell>
          <cell r="P909">
            <v>0.7</v>
          </cell>
          <cell r="Q909" t="str">
            <v>x</v>
          </cell>
          <cell r="R909">
            <v>10</v>
          </cell>
          <cell r="S909" t="str">
            <v>=</v>
          </cell>
          <cell r="T909">
            <v>3.75</v>
          </cell>
        </row>
        <row r="910">
          <cell r="G910" t="str">
            <v>Calda de cimento</v>
          </cell>
          <cell r="N910">
            <v>2.96</v>
          </cell>
          <cell r="O910" t="str">
            <v>x</v>
          </cell>
          <cell r="P910">
            <v>1.3</v>
          </cell>
          <cell r="Q910" t="str">
            <v>x</v>
          </cell>
          <cell r="R910">
            <v>10</v>
          </cell>
          <cell r="S910" t="str">
            <v>=</v>
          </cell>
          <cell r="T910">
            <v>38.479999999999997</v>
          </cell>
        </row>
        <row r="911">
          <cell r="G911" t="str">
            <v>Aço</v>
          </cell>
          <cell r="P911">
            <v>0.24</v>
          </cell>
          <cell r="Q911" t="str">
            <v>x</v>
          </cell>
          <cell r="R911">
            <v>10</v>
          </cell>
          <cell r="S911" t="str">
            <v>=</v>
          </cell>
          <cell r="T911">
            <v>2.4</v>
          </cell>
        </row>
        <row r="912">
          <cell r="G912" t="str">
            <v>Tirantes</v>
          </cell>
          <cell r="N912">
            <v>0.33761279999999999</v>
          </cell>
          <cell r="O912" t="str">
            <v>x</v>
          </cell>
          <cell r="P912">
            <v>6.3E-3</v>
          </cell>
          <cell r="Q912" t="str">
            <v>x</v>
          </cell>
          <cell r="R912">
            <v>100</v>
          </cell>
          <cell r="S912" t="str">
            <v>=</v>
          </cell>
          <cell r="T912">
            <v>0.21</v>
          </cell>
        </row>
        <row r="913">
          <cell r="T913">
            <v>1506.23</v>
          </cell>
        </row>
        <row r="915">
          <cell r="F915" t="str">
            <v>09.06.02</v>
          </cell>
          <cell r="G915" t="str">
            <v>EMOP</v>
          </cell>
          <cell r="H915" t="str">
            <v>05.001.0186-0</v>
          </cell>
          <cell r="I915" t="str">
            <v>05.001.0186-A</v>
          </cell>
          <cell r="J915" t="str">
            <v>TRANSPORTE DE MATERIAIS ENCOSTA ABAIXO,SERVICO INTEIRAMENTEMANUAL,INCLUSIVE CARGA E DESCARGA</v>
          </cell>
          <cell r="K915" t="e">
            <v>#REF!</v>
          </cell>
          <cell r="L915" t="e">
            <v>#REF!</v>
          </cell>
          <cell r="M915" t="e">
            <v>#REF!</v>
          </cell>
          <cell r="N915" t="e">
            <v>#REF!</v>
          </cell>
          <cell r="O915" t="e">
            <v>#REF!</v>
          </cell>
          <cell r="P915" t="e">
            <v>#REF!</v>
          </cell>
          <cell r="Q915" t="e">
            <v>#REF!</v>
          </cell>
          <cell r="R915" t="e">
            <v>#REF!</v>
          </cell>
          <cell r="S915" t="e">
            <v>#REF!</v>
          </cell>
          <cell r="T915" t="e">
            <v>#REF!</v>
          </cell>
          <cell r="U915" t="e">
            <v>#REF!</v>
          </cell>
          <cell r="V915" t="str">
            <v>TXM</v>
          </cell>
          <cell r="W915">
            <v>74001</v>
          </cell>
          <cell r="Y915">
            <v>1.24</v>
          </cell>
          <cell r="Z915">
            <v>1.1200000000000001</v>
          </cell>
          <cell r="AA915">
            <v>91761.24</v>
          </cell>
          <cell r="AB915">
            <v>82881.119999999995</v>
          </cell>
        </row>
        <row r="917">
          <cell r="N917" t="str">
            <v>Volume</v>
          </cell>
          <cell r="P917" t="str">
            <v>Peso</v>
          </cell>
          <cell r="R917" t="str">
            <v>DMT médio</v>
          </cell>
          <cell r="T917" t="str">
            <v>Total</v>
          </cell>
        </row>
        <row r="918">
          <cell r="G918" t="str">
            <v>Material escavado</v>
          </cell>
          <cell r="N918">
            <v>435.3</v>
          </cell>
          <cell r="O918" t="str">
            <v>x</v>
          </cell>
          <cell r="P918">
            <v>1.7</v>
          </cell>
          <cell r="Q918" t="str">
            <v>x</v>
          </cell>
          <cell r="R918">
            <v>100</v>
          </cell>
          <cell r="S918" t="str">
            <v>=</v>
          </cell>
          <cell r="T918">
            <v>74001</v>
          </cell>
        </row>
        <row r="920">
          <cell r="T920">
            <v>74001</v>
          </cell>
        </row>
        <row r="922">
          <cell r="F922" t="str">
            <v>09.06.03</v>
          </cell>
          <cell r="G922" t="str">
            <v>COMPOSIÇÃO</v>
          </cell>
          <cell r="H922" t="str">
            <v>05.001.0190-5</v>
          </cell>
          <cell r="I922" t="str">
            <v>05.001.0190-F</v>
          </cell>
          <cell r="J922" t="str">
            <v>ENSACAMENTO DE MATERIAL A GRANEL</v>
          </cell>
          <cell r="K922" t="e">
            <v>#REF!</v>
          </cell>
          <cell r="L922" t="e">
            <v>#REF!</v>
          </cell>
          <cell r="M922" t="e">
            <v>#REF!</v>
          </cell>
          <cell r="N922" t="e">
            <v>#REF!</v>
          </cell>
          <cell r="O922" t="e">
            <v>#REF!</v>
          </cell>
          <cell r="P922" t="e">
            <v>#REF!</v>
          </cell>
          <cell r="Q922" t="e">
            <v>#REF!</v>
          </cell>
          <cell r="R922" t="e">
            <v>#REF!</v>
          </cell>
          <cell r="S922" t="e">
            <v>#REF!</v>
          </cell>
          <cell r="T922" t="e">
            <v>#REF!</v>
          </cell>
          <cell r="U922" t="e">
            <v>#REF!</v>
          </cell>
          <cell r="V922" t="str">
            <v>M3</v>
          </cell>
          <cell r="W922">
            <v>565.89</v>
          </cell>
          <cell r="Y922">
            <v>106.07</v>
          </cell>
          <cell r="Z922">
            <v>106.07</v>
          </cell>
          <cell r="AA922">
            <v>60023.95</v>
          </cell>
          <cell r="AB922">
            <v>60023.95</v>
          </cell>
        </row>
        <row r="924">
          <cell r="P924" t="str">
            <v>Volume</v>
          </cell>
          <cell r="R924" t="str">
            <v>Empolamento</v>
          </cell>
          <cell r="T924" t="str">
            <v>Total</v>
          </cell>
        </row>
        <row r="925">
          <cell r="G925" t="str">
            <v>Material escavado</v>
          </cell>
          <cell r="P925">
            <v>435.3</v>
          </cell>
          <cell r="R925">
            <v>1.3</v>
          </cell>
          <cell r="S925" t="str">
            <v>=</v>
          </cell>
          <cell r="T925">
            <v>565.89</v>
          </cell>
        </row>
        <row r="926">
          <cell r="G926" t="str">
            <v>Tirantes</v>
          </cell>
          <cell r="P926">
            <v>0</v>
          </cell>
          <cell r="R926">
            <v>1.3</v>
          </cell>
          <cell r="S926" t="str">
            <v>=</v>
          </cell>
          <cell r="T926">
            <v>0</v>
          </cell>
        </row>
        <row r="927">
          <cell r="T927">
            <v>565.89</v>
          </cell>
        </row>
        <row r="929">
          <cell r="F929" t="str">
            <v>09.06.04</v>
          </cell>
          <cell r="G929" t="str">
            <v>EMOP</v>
          </cell>
          <cell r="H929" t="str">
            <v>05.005.0001-1</v>
          </cell>
          <cell r="I929" t="str">
            <v>05.005.0001-B</v>
          </cell>
          <cell r="J929" t="str">
            <v>ANDAIME DE MADEIRA DE 1ª,ATE 7,00M DE ALTURA,EM PECAS DE 3"X3",1"X9" E 1"X12",CONSIDERANDO-SE O APROVEITAMENTO DA MADEIRA 3 VEZES,INCLUSIVE A DESMONTAGEM E MEDIDO PELO VOLUME ABRANGIDO,EXCLUSIVE PLATAFORMA</v>
          </cell>
          <cell r="K929" t="e">
            <v>#REF!</v>
          </cell>
          <cell r="L929" t="e">
            <v>#REF!</v>
          </cell>
          <cell r="M929" t="e">
            <v>#REF!</v>
          </cell>
          <cell r="N929" t="e">
            <v>#REF!</v>
          </cell>
          <cell r="O929" t="e">
            <v>#REF!</v>
          </cell>
          <cell r="P929" t="e">
            <v>#REF!</v>
          </cell>
          <cell r="Q929" t="e">
            <v>#REF!</v>
          </cell>
          <cell r="R929" t="e">
            <v>#REF!</v>
          </cell>
          <cell r="S929" t="e">
            <v>#REF!</v>
          </cell>
          <cell r="T929" t="e">
            <v>#REF!</v>
          </cell>
          <cell r="U929" t="e">
            <v>#REF!</v>
          </cell>
          <cell r="V929" t="str">
            <v>M3</v>
          </cell>
          <cell r="W929">
            <v>840</v>
          </cell>
          <cell r="Y929">
            <v>40</v>
          </cell>
          <cell r="Z929">
            <v>37.770000000000003</v>
          </cell>
          <cell r="AA929">
            <v>33600</v>
          </cell>
          <cell r="AB929">
            <v>31726.799999999999</v>
          </cell>
        </row>
        <row r="931">
          <cell r="N931" t="str">
            <v>Comprimento</v>
          </cell>
          <cell r="P931" t="str">
            <v>Largura</v>
          </cell>
          <cell r="R931" t="str">
            <v>Altura</v>
          </cell>
          <cell r="T931" t="str">
            <v>Total</v>
          </cell>
        </row>
        <row r="932">
          <cell r="N932">
            <v>120</v>
          </cell>
          <cell r="O932" t="str">
            <v>x</v>
          </cell>
          <cell r="P932">
            <v>2</v>
          </cell>
          <cell r="Q932" t="str">
            <v>x</v>
          </cell>
          <cell r="R932">
            <v>3.5</v>
          </cell>
          <cell r="S932" t="str">
            <v>=</v>
          </cell>
          <cell r="T932">
            <v>840</v>
          </cell>
        </row>
        <row r="933">
          <cell r="T933">
            <v>840</v>
          </cell>
        </row>
        <row r="935">
          <cell r="F935" t="str">
            <v>09.06.05</v>
          </cell>
          <cell r="G935" t="str">
            <v>EMOP</v>
          </cell>
          <cell r="H935" t="str">
            <v>05.005.0012-1</v>
          </cell>
          <cell r="I935" t="str">
            <v>05.005.0012-B</v>
          </cell>
          <cell r="J935" t="str">
            <v>PLATAFORMA OU PASSARELA DE MADEIRA DE 1ª,CONSIDERANDO-SE APROVEITAMENTO DA  MADEIRA 20 VEZES,EXCLUSIVE ANDAIME OU OUTROSUPORTE E MOVIMENTACAO(VIDE ITEM 05.008.0008)</v>
          </cell>
          <cell r="K935" t="e">
            <v>#REF!</v>
          </cell>
          <cell r="L935" t="e">
            <v>#REF!</v>
          </cell>
          <cell r="M935" t="e">
            <v>#REF!</v>
          </cell>
          <cell r="N935" t="e">
            <v>#REF!</v>
          </cell>
          <cell r="O935" t="e">
            <v>#REF!</v>
          </cell>
          <cell r="P935" t="e">
            <v>#REF!</v>
          </cell>
          <cell r="Q935" t="e">
            <v>#REF!</v>
          </cell>
          <cell r="R935" t="e">
            <v>#REF!</v>
          </cell>
          <cell r="S935" t="e">
            <v>#REF!</v>
          </cell>
          <cell r="T935" t="e">
            <v>#REF!</v>
          </cell>
          <cell r="U935" t="e">
            <v>#REF!</v>
          </cell>
          <cell r="V935" t="str">
            <v>M2</v>
          </cell>
          <cell r="W935">
            <v>240</v>
          </cell>
          <cell r="Y935">
            <v>4.5999999999999996</v>
          </cell>
          <cell r="Z935">
            <v>4.5999999999999996</v>
          </cell>
          <cell r="AA935">
            <v>1104</v>
          </cell>
          <cell r="AB935">
            <v>1104</v>
          </cell>
        </row>
        <row r="937">
          <cell r="P937" t="str">
            <v>Comprimento</v>
          </cell>
          <cell r="R937" t="str">
            <v>Largura</v>
          </cell>
          <cell r="T937" t="str">
            <v>Total</v>
          </cell>
        </row>
        <row r="938">
          <cell r="P938">
            <v>120</v>
          </cell>
          <cell r="Q938" t="str">
            <v>x</v>
          </cell>
          <cell r="R938">
            <v>2</v>
          </cell>
          <cell r="S938" t="str">
            <v>=</v>
          </cell>
          <cell r="T938">
            <v>240</v>
          </cell>
        </row>
        <row r="939">
          <cell r="T939">
            <v>240</v>
          </cell>
        </row>
        <row r="941">
          <cell r="F941" t="str">
            <v>09.06.06</v>
          </cell>
          <cell r="G941" t="str">
            <v>EMOP</v>
          </cell>
          <cell r="H941" t="str">
            <v>05.008.0008-1</v>
          </cell>
          <cell r="I941" t="str">
            <v>05.008.0008-B</v>
          </cell>
          <cell r="J941" t="str">
            <v>MOVIMENTACAO VERTICAL OU HORIZONTAL DE PLATAFORMA OU PASSARELA</v>
          </cell>
          <cell r="K941" t="e">
            <v>#REF!</v>
          </cell>
          <cell r="L941" t="e">
            <v>#REF!</v>
          </cell>
          <cell r="M941" t="e">
            <v>#REF!</v>
          </cell>
          <cell r="N941" t="e">
            <v>#REF!</v>
          </cell>
          <cell r="O941" t="e">
            <v>#REF!</v>
          </cell>
          <cell r="P941" t="e">
            <v>#REF!</v>
          </cell>
          <cell r="Q941" t="e">
            <v>#REF!</v>
          </cell>
          <cell r="R941" t="e">
            <v>#REF!</v>
          </cell>
          <cell r="S941" t="e">
            <v>#REF!</v>
          </cell>
          <cell r="T941" t="e">
            <v>#REF!</v>
          </cell>
          <cell r="U941" t="e">
            <v>#REF!</v>
          </cell>
          <cell r="V941" t="str">
            <v>M2</v>
          </cell>
          <cell r="W941">
            <v>240</v>
          </cell>
          <cell r="Y941">
            <v>0.68</v>
          </cell>
          <cell r="Z941">
            <v>0.61</v>
          </cell>
          <cell r="AA941">
            <v>163.19999999999999</v>
          </cell>
          <cell r="AB941">
            <v>146.4</v>
          </cell>
        </row>
        <row r="943">
          <cell r="N943" t="str">
            <v>Quantidade</v>
          </cell>
          <cell r="P943" t="str">
            <v>Comprimento</v>
          </cell>
          <cell r="R943" t="str">
            <v>Largura</v>
          </cell>
          <cell r="T943" t="str">
            <v>Total</v>
          </cell>
        </row>
        <row r="944">
          <cell r="N944">
            <v>1</v>
          </cell>
          <cell r="O944" t="str">
            <v>x</v>
          </cell>
          <cell r="P944">
            <v>120</v>
          </cell>
          <cell r="Q944" t="str">
            <v>x</v>
          </cell>
          <cell r="R944">
            <v>2</v>
          </cell>
          <cell r="S944" t="str">
            <v>=</v>
          </cell>
          <cell r="T944">
            <v>240</v>
          </cell>
        </row>
        <row r="945">
          <cell r="T945">
            <v>240</v>
          </cell>
        </row>
        <row r="947">
          <cell r="F947" t="str">
            <v>09.07</v>
          </cell>
          <cell r="G947" t="str">
            <v>INJEÇÃO</v>
          </cell>
          <cell r="AA947">
            <v>3533.38</v>
          </cell>
          <cell r="AB947">
            <v>3456.21</v>
          </cell>
        </row>
        <row r="948">
          <cell r="F948" t="str">
            <v>09.07.01</v>
          </cell>
          <cell r="G948" t="str">
            <v>EMOP</v>
          </cell>
          <cell r="H948" t="str">
            <v>07.050.0050-0</v>
          </cell>
          <cell r="I948" t="str">
            <v>07.050.0050-A</v>
          </cell>
          <cell r="J948" t="str">
            <v>INJECAO DE CALDA DE CIMENTO,INCLUSIVE FORNECIMENTO DOS MATERIAIS</v>
          </cell>
          <cell r="K948" t="e">
            <v>#REF!</v>
          </cell>
          <cell r="L948" t="e">
            <v>#REF!</v>
          </cell>
          <cell r="M948" t="e">
            <v>#REF!</v>
          </cell>
          <cell r="N948" t="e">
            <v>#REF!</v>
          </cell>
          <cell r="O948" t="e">
            <v>#REF!</v>
          </cell>
          <cell r="P948" t="e">
            <v>#REF!</v>
          </cell>
          <cell r="Q948" t="e">
            <v>#REF!</v>
          </cell>
          <cell r="R948" t="e">
            <v>#REF!</v>
          </cell>
          <cell r="S948" t="e">
            <v>#REF!</v>
          </cell>
          <cell r="T948" t="e">
            <v>#REF!</v>
          </cell>
          <cell r="U948" t="e">
            <v>#REF!</v>
          </cell>
          <cell r="V948" t="str">
            <v>M3</v>
          </cell>
          <cell r="W948">
            <v>2.96</v>
          </cell>
          <cell r="Y948">
            <v>1193.71</v>
          </cell>
          <cell r="Z948">
            <v>1167.6400000000001</v>
          </cell>
          <cell r="AA948">
            <v>3533.38</v>
          </cell>
          <cell r="AB948">
            <v>3456.21</v>
          </cell>
        </row>
        <row r="950">
          <cell r="N950" t="str">
            <v>Quantidade</v>
          </cell>
          <cell r="P950" t="str">
            <v>Comprimento</v>
          </cell>
          <cell r="R950" t="str">
            <v>Seção</v>
          </cell>
          <cell r="T950" t="str">
            <v>Total</v>
          </cell>
        </row>
        <row r="951">
          <cell r="G951" t="str">
            <v>Furo</v>
          </cell>
          <cell r="N951">
            <v>60</v>
          </cell>
          <cell r="O951" t="str">
            <v>x</v>
          </cell>
          <cell r="P951">
            <v>7</v>
          </cell>
          <cell r="Q951" t="str">
            <v>x</v>
          </cell>
          <cell r="R951">
            <v>7.8500000000000011E-3</v>
          </cell>
          <cell r="S951" t="str">
            <v>=</v>
          </cell>
          <cell r="T951">
            <v>3.29</v>
          </cell>
        </row>
        <row r="952">
          <cell r="G952" t="str">
            <v>Tirante</v>
          </cell>
          <cell r="N952">
            <v>60</v>
          </cell>
          <cell r="O952" t="str">
            <v>x</v>
          </cell>
          <cell r="P952">
            <v>7</v>
          </cell>
          <cell r="Q952" t="str">
            <v>x</v>
          </cell>
          <cell r="R952">
            <v>8.0384E-4</v>
          </cell>
          <cell r="S952" t="str">
            <v>=</v>
          </cell>
          <cell r="T952">
            <v>-0.33</v>
          </cell>
        </row>
        <row r="953">
          <cell r="T953">
            <v>2.96</v>
          </cell>
        </row>
        <row r="955">
          <cell r="F955" t="str">
            <v>09.08</v>
          </cell>
          <cell r="G955" t="str">
            <v>ESTRUTURAS</v>
          </cell>
          <cell r="AA955">
            <v>7178953.5899999999</v>
          </cell>
          <cell r="AB955">
            <v>7119062.4299999997</v>
          </cell>
        </row>
        <row r="956">
          <cell r="F956" t="str">
            <v>09.08.01</v>
          </cell>
          <cell r="G956" t="str">
            <v>EMOP</v>
          </cell>
          <cell r="H956" t="str">
            <v>11.003.0003-1</v>
          </cell>
          <cell r="I956" t="str">
            <v>11.003.0003-B</v>
          </cell>
          <cell r="J956" t="str">
            <v>CONCRETO DOSADO RACIONALMENTE PARA UMA RESISTENCIA CARACTERISTICA A COMPRESSAO DE 20MPA,INCLUSIVE MATERIAIS,TRANSPORTE,PREPARO COM BETONEIRA,LANCAMENTO E ADENSAMENTO</v>
          </cell>
          <cell r="K956" t="e">
            <v>#REF!</v>
          </cell>
          <cell r="L956" t="e">
            <v>#REF!</v>
          </cell>
          <cell r="M956" t="e">
            <v>#REF!</v>
          </cell>
          <cell r="N956" t="e">
            <v>#REF!</v>
          </cell>
          <cell r="O956" t="e">
            <v>#REF!</v>
          </cell>
          <cell r="P956" t="e">
            <v>#REF!</v>
          </cell>
          <cell r="Q956" t="e">
            <v>#REF!</v>
          </cell>
          <cell r="R956" t="e">
            <v>#REF!</v>
          </cell>
          <cell r="S956" t="e">
            <v>#REF!</v>
          </cell>
          <cell r="T956" t="e">
            <v>#REF!</v>
          </cell>
          <cell r="U956" t="e">
            <v>#REF!</v>
          </cell>
          <cell r="V956" t="str">
            <v>M3</v>
          </cell>
          <cell r="W956">
            <v>0.3</v>
          </cell>
          <cell r="Y956">
            <v>657.88</v>
          </cell>
          <cell r="Z956">
            <v>634.45000000000005</v>
          </cell>
          <cell r="AA956">
            <v>197.36</v>
          </cell>
          <cell r="AB956">
            <v>190.33</v>
          </cell>
        </row>
        <row r="958">
          <cell r="L958" t="str">
            <v>Quantidade</v>
          </cell>
          <cell r="N958" t="str">
            <v>Comprimento</v>
          </cell>
          <cell r="P958" t="str">
            <v>Largura</v>
          </cell>
          <cell r="R958" t="str">
            <v>Espessura</v>
          </cell>
          <cell r="T958" t="str">
            <v>Total</v>
          </cell>
        </row>
        <row r="959">
          <cell r="G959" t="str">
            <v>Base dos Postes</v>
          </cell>
          <cell r="L959">
            <v>15</v>
          </cell>
          <cell r="M959" t="str">
            <v>x</v>
          </cell>
          <cell r="N959">
            <v>0.8</v>
          </cell>
          <cell r="O959" t="str">
            <v>x</v>
          </cell>
          <cell r="P959">
            <v>0.5</v>
          </cell>
          <cell r="Q959" t="str">
            <v>x</v>
          </cell>
          <cell r="R959">
            <v>0.05</v>
          </cell>
          <cell r="S959" t="str">
            <v>=</v>
          </cell>
          <cell r="T959">
            <v>0.3</v>
          </cell>
        </row>
        <row r="960">
          <cell r="T960">
            <v>0.3</v>
          </cell>
        </row>
        <row r="962">
          <cell r="F962" t="str">
            <v>09.08.02</v>
          </cell>
          <cell r="G962" t="str">
            <v>EMOP</v>
          </cell>
          <cell r="H962" t="str">
            <v>11.003.0006-0</v>
          </cell>
          <cell r="I962" t="str">
            <v>11.003.0006-A</v>
          </cell>
          <cell r="J962" t="str">
            <v>CONCRETO DOSADO RACIONALMENTE PARA UMA RESISTENCIA CARACTERISTICA A COMPRESSAO DE 30MPA,INCLUSIVE MATERIAIS,TRANSPORTE,PREPARO COM BETONEIRA,LANCAMENTO E ADENSAMENTO</v>
          </cell>
          <cell r="K962" t="e">
            <v>#REF!</v>
          </cell>
          <cell r="L962" t="e">
            <v>#REF!</v>
          </cell>
          <cell r="M962" t="e">
            <v>#REF!</v>
          </cell>
          <cell r="N962" t="e">
            <v>#REF!</v>
          </cell>
          <cell r="O962" t="e">
            <v>#REF!</v>
          </cell>
          <cell r="P962" t="e">
            <v>#REF!</v>
          </cell>
          <cell r="Q962" t="e">
            <v>#REF!</v>
          </cell>
          <cell r="R962" t="e">
            <v>#REF!</v>
          </cell>
          <cell r="S962" t="e">
            <v>#REF!</v>
          </cell>
          <cell r="T962" t="e">
            <v>#REF!</v>
          </cell>
          <cell r="U962" t="e">
            <v>#REF!</v>
          </cell>
          <cell r="V962" t="str">
            <v>M3</v>
          </cell>
          <cell r="W962">
            <v>3</v>
          </cell>
          <cell r="Y962">
            <v>708.48</v>
          </cell>
          <cell r="Z962">
            <v>685.04</v>
          </cell>
          <cell r="AA962">
            <v>2125.44</v>
          </cell>
          <cell r="AB962">
            <v>2055.12</v>
          </cell>
        </row>
        <row r="964">
          <cell r="L964" t="str">
            <v>Quantidade</v>
          </cell>
          <cell r="N964" t="str">
            <v>Comprimento</v>
          </cell>
          <cell r="P964" t="str">
            <v>Altura</v>
          </cell>
          <cell r="R964" t="str">
            <v>Espessura</v>
          </cell>
          <cell r="T964" t="str">
            <v>Total</v>
          </cell>
        </row>
        <row r="965">
          <cell r="G965" t="str">
            <v>Base dos Postes</v>
          </cell>
          <cell r="L965">
            <v>15</v>
          </cell>
          <cell r="M965" t="str">
            <v>x</v>
          </cell>
          <cell r="N965">
            <v>0.8</v>
          </cell>
          <cell r="O965" t="str">
            <v>x</v>
          </cell>
          <cell r="P965">
            <v>0.5</v>
          </cell>
          <cell r="Q965" t="str">
            <v>x</v>
          </cell>
          <cell r="R965">
            <v>0.5</v>
          </cell>
          <cell r="S965" t="str">
            <v>=</v>
          </cell>
          <cell r="T965">
            <v>3</v>
          </cell>
        </row>
        <row r="966">
          <cell r="T966">
            <v>3</v>
          </cell>
        </row>
        <row r="968">
          <cell r="F968" t="str">
            <v>09.08.03</v>
          </cell>
          <cell r="G968" t="str">
            <v>EMOP</v>
          </cell>
          <cell r="H968" t="str">
            <v>11.004.0066-0</v>
          </cell>
          <cell r="I968" t="str">
            <v>11.004.0066-A</v>
          </cell>
          <cell r="J968" t="str">
            <v>ESCORAMENTO DE FORMA DE PARAMETROS VERTICAIS,PARA ALTURA ATE1,50M,COM APROVEITAMENTO DE 2 VEZES DA MADEIRA,INCLUSIVE RETIRADA</v>
          </cell>
          <cell r="K968" t="e">
            <v>#REF!</v>
          </cell>
          <cell r="L968" t="e">
            <v>#REF!</v>
          </cell>
          <cell r="M968" t="e">
            <v>#REF!</v>
          </cell>
          <cell r="N968" t="e">
            <v>#REF!</v>
          </cell>
          <cell r="O968" t="e">
            <v>#REF!</v>
          </cell>
          <cell r="P968" t="e">
            <v>#REF!</v>
          </cell>
          <cell r="Q968" t="e">
            <v>#REF!</v>
          </cell>
          <cell r="R968" t="e">
            <v>#REF!</v>
          </cell>
          <cell r="S968" t="e">
            <v>#REF!</v>
          </cell>
          <cell r="T968" t="e">
            <v>#REF!</v>
          </cell>
          <cell r="U968" t="e">
            <v>#REF!</v>
          </cell>
          <cell r="V968" t="str">
            <v>M2</v>
          </cell>
          <cell r="W968">
            <v>21.45</v>
          </cell>
          <cell r="Y968">
            <v>38.58</v>
          </cell>
          <cell r="Z968">
            <v>36.1</v>
          </cell>
          <cell r="AA968">
            <v>827.54</v>
          </cell>
          <cell r="AB968">
            <v>774.34</v>
          </cell>
        </row>
        <row r="970">
          <cell r="N970" t="str">
            <v>Quantidade</v>
          </cell>
          <cell r="P970" t="str">
            <v>Perímetro</v>
          </cell>
          <cell r="R970" t="str">
            <v>Altura</v>
          </cell>
          <cell r="T970" t="str">
            <v>Total</v>
          </cell>
        </row>
        <row r="971">
          <cell r="G971" t="str">
            <v>Forma externa</v>
          </cell>
          <cell r="N971">
            <v>15</v>
          </cell>
          <cell r="O971" t="str">
            <v>x</v>
          </cell>
          <cell r="P971">
            <v>2.6</v>
          </cell>
          <cell r="Q971" t="str">
            <v>x</v>
          </cell>
          <cell r="R971">
            <v>0.55000000000000004</v>
          </cell>
          <cell r="S971" t="str">
            <v>=</v>
          </cell>
          <cell r="T971">
            <v>21.45</v>
          </cell>
        </row>
        <row r="972">
          <cell r="T972">
            <v>21.45</v>
          </cell>
        </row>
        <row r="974">
          <cell r="F974" t="str">
            <v>09.08.04</v>
          </cell>
          <cell r="G974" t="str">
            <v>EMOP</v>
          </cell>
          <cell r="H974" t="str">
            <v>11.005.0001-1</v>
          </cell>
          <cell r="I974" t="str">
            <v>11.005.0001-B</v>
          </cell>
          <cell r="J974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  <cell r="K974" t="e">
            <v>#REF!</v>
          </cell>
          <cell r="L974" t="e">
            <v>#REF!</v>
          </cell>
          <cell r="M974" t="e">
            <v>#REF!</v>
          </cell>
          <cell r="N974" t="e">
            <v>#REF!</v>
          </cell>
          <cell r="O974" t="e">
            <v>#REF!</v>
          </cell>
          <cell r="P974" t="e">
            <v>#REF!</v>
          </cell>
          <cell r="Q974" t="e">
            <v>#REF!</v>
          </cell>
          <cell r="R974" t="e">
            <v>#REF!</v>
          </cell>
          <cell r="S974" t="e">
            <v>#REF!</v>
          </cell>
          <cell r="T974" t="e">
            <v>#REF!</v>
          </cell>
          <cell r="U974" t="e">
            <v>#REF!</v>
          </cell>
          <cell r="V974" t="str">
            <v>M2</v>
          </cell>
          <cell r="W974">
            <v>21.45</v>
          </cell>
          <cell r="Y974">
            <v>100.45</v>
          </cell>
          <cell r="Z974">
            <v>92.31</v>
          </cell>
          <cell r="AA974">
            <v>2154.65</v>
          </cell>
          <cell r="AB974">
            <v>1980.04</v>
          </cell>
        </row>
        <row r="976">
          <cell r="N976" t="str">
            <v>Quantidade</v>
          </cell>
          <cell r="P976" t="str">
            <v>Comprimento</v>
          </cell>
          <cell r="R976" t="str">
            <v>Altura</v>
          </cell>
          <cell r="T976" t="str">
            <v>Total</v>
          </cell>
        </row>
        <row r="977">
          <cell r="G977" t="str">
            <v>Forma externa</v>
          </cell>
          <cell r="N977">
            <v>15</v>
          </cell>
          <cell r="O977" t="str">
            <v>x</v>
          </cell>
          <cell r="P977">
            <v>2.6</v>
          </cell>
          <cell r="Q977" t="str">
            <v>x</v>
          </cell>
          <cell r="R977">
            <v>0.55000000000000004</v>
          </cell>
          <cell r="S977" t="str">
            <v>=</v>
          </cell>
          <cell r="T977">
            <v>21.45</v>
          </cell>
        </row>
        <row r="978">
          <cell r="T978">
            <v>21.45</v>
          </cell>
        </row>
        <row r="980">
          <cell r="F980" t="str">
            <v>09.08.05</v>
          </cell>
          <cell r="G980" t="str">
            <v>EMOP</v>
          </cell>
          <cell r="H980" t="str">
            <v>11.009.0072-1</v>
          </cell>
          <cell r="I980" t="str">
            <v>11.009.0072-B</v>
          </cell>
          <cell r="J980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  <cell r="K980" t="e">
            <v>#REF!</v>
          </cell>
          <cell r="L980" t="e">
            <v>#REF!</v>
          </cell>
          <cell r="M980" t="e">
            <v>#REF!</v>
          </cell>
          <cell r="N980" t="e">
            <v>#REF!</v>
          </cell>
          <cell r="O980" t="e">
            <v>#REF!</v>
          </cell>
          <cell r="P980" t="e">
            <v>#REF!</v>
          </cell>
          <cell r="Q980" t="e">
            <v>#REF!</v>
          </cell>
          <cell r="R980" t="e">
            <v>#REF!</v>
          </cell>
          <cell r="S980" t="e">
            <v>#REF!</v>
          </cell>
          <cell r="T980" t="e">
            <v>#REF!</v>
          </cell>
          <cell r="U980" t="e">
            <v>#REF!</v>
          </cell>
          <cell r="V980" t="str">
            <v>KG</v>
          </cell>
          <cell r="W980">
            <v>240</v>
          </cell>
          <cell r="Y980">
            <v>12.95</v>
          </cell>
          <cell r="Z980">
            <v>12.43</v>
          </cell>
          <cell r="AA980">
            <v>3108</v>
          </cell>
          <cell r="AB980">
            <v>2983.2</v>
          </cell>
        </row>
        <row r="982">
          <cell r="P982" t="str">
            <v>Volume</v>
          </cell>
          <cell r="R982" t="str">
            <v>Peso</v>
          </cell>
          <cell r="T982" t="str">
            <v>Total</v>
          </cell>
        </row>
        <row r="983">
          <cell r="G983" t="str">
            <v>Base do Poste</v>
          </cell>
          <cell r="P983">
            <v>3</v>
          </cell>
          <cell r="Q983" t="str">
            <v>x</v>
          </cell>
          <cell r="R983">
            <v>80</v>
          </cell>
          <cell r="S983" t="str">
            <v>=</v>
          </cell>
          <cell r="T983">
            <v>240</v>
          </cell>
        </row>
        <row r="984">
          <cell r="T984">
            <v>240</v>
          </cell>
        </row>
        <row r="986">
          <cell r="F986" t="str">
            <v>09.08.06</v>
          </cell>
          <cell r="G986" t="str">
            <v>EMOP</v>
          </cell>
          <cell r="H986" t="str">
            <v>11.024.0002-0</v>
          </cell>
          <cell r="I986" t="str">
            <v>11.024.0002-A</v>
          </cell>
          <cell r="J986" t="str">
            <v>CONCRETO PROJETADO,INCLUSIVE EQUIPAMENTO DE AR COMPRIMIDO,CONSUMO DE 355KG/M3 DE CIMENTO,ADITIVOS E PERDAS POR REFLEXAO,SENDO A APLICACAO REALIZADA CONTRA SUPERFICIE HORIZONTAL INFERIOR E A MEDICAO FEITA PELO CONCRETO APLICADO</v>
          </cell>
          <cell r="K986" t="e">
            <v>#REF!</v>
          </cell>
          <cell r="L986" t="e">
            <v>#REF!</v>
          </cell>
          <cell r="M986" t="e">
            <v>#REF!</v>
          </cell>
          <cell r="N986" t="e">
            <v>#REF!</v>
          </cell>
          <cell r="O986" t="e">
            <v>#REF!</v>
          </cell>
          <cell r="P986" t="e">
            <v>#REF!</v>
          </cell>
          <cell r="Q986" t="e">
            <v>#REF!</v>
          </cell>
          <cell r="R986" t="e">
            <v>#REF!</v>
          </cell>
          <cell r="S986" t="e">
            <v>#REF!</v>
          </cell>
          <cell r="T986" t="e">
            <v>#REF!</v>
          </cell>
          <cell r="U986" t="e">
            <v>#REF!</v>
          </cell>
          <cell r="V986" t="str">
            <v>M3</v>
          </cell>
          <cell r="W986">
            <v>720</v>
          </cell>
          <cell r="Y986">
            <v>1493.61</v>
          </cell>
          <cell r="Z986">
            <v>1464.44</v>
          </cell>
          <cell r="AA986">
            <v>1075399.2</v>
          </cell>
          <cell r="AB986">
            <v>1054396.8</v>
          </cell>
        </row>
        <row r="988">
          <cell r="P988" t="str">
            <v>Comprimento</v>
          </cell>
          <cell r="R988" t="str">
            <v>Largura</v>
          </cell>
          <cell r="T988" t="str">
            <v>Total</v>
          </cell>
        </row>
        <row r="989">
          <cell r="G989" t="str">
            <v>Proteção do talude</v>
          </cell>
          <cell r="P989">
            <v>120</v>
          </cell>
          <cell r="Q989" t="str">
            <v>x</v>
          </cell>
          <cell r="R989">
            <v>6</v>
          </cell>
          <cell r="S989" t="str">
            <v>=</v>
          </cell>
          <cell r="T989">
            <v>720</v>
          </cell>
        </row>
        <row r="990">
          <cell r="T990">
            <v>720</v>
          </cell>
        </row>
        <row r="992">
          <cell r="F992" t="str">
            <v>09.08.07</v>
          </cell>
          <cell r="G992" t="str">
            <v>EMOP</v>
          </cell>
          <cell r="H992" t="str">
            <v>11.040.0105-0</v>
          </cell>
          <cell r="I992" t="str">
            <v>11.040.0105-A</v>
          </cell>
          <cell r="J992" t="str">
            <v>BARREIRA DINAMICA CONTRA QUEDAS DE ROCHAS,COMPOSTA DE ARAMEDE ALTA RESISTENCIA,ENERGIA DE CONTENCAO ATE 3000KJ,COM GALVANIZACAO EM ZINCO ALUMINIO,INCLUSIVE POSTES,PLACAS DE BASE,CABOS DE ACO ESPECIAIS E DEMAIS COMPONENTES DO SISTEMA.FORNECIMENTO E COLOCACAO</v>
          </cell>
          <cell r="K992" t="e">
            <v>#REF!</v>
          </cell>
          <cell r="L992" t="e">
            <v>#REF!</v>
          </cell>
          <cell r="M992" t="e">
            <v>#REF!</v>
          </cell>
          <cell r="N992" t="e">
            <v>#REF!</v>
          </cell>
          <cell r="O992" t="e">
            <v>#REF!</v>
          </cell>
          <cell r="P992" t="e">
            <v>#REF!</v>
          </cell>
          <cell r="Q992" t="e">
            <v>#REF!</v>
          </cell>
          <cell r="R992" t="e">
            <v>#REF!</v>
          </cell>
          <cell r="S992" t="e">
            <v>#REF!</v>
          </cell>
          <cell r="T992" t="e">
            <v>#REF!</v>
          </cell>
          <cell r="U992" t="e">
            <v>#REF!</v>
          </cell>
          <cell r="V992" t="str">
            <v>M2</v>
          </cell>
          <cell r="W992">
            <v>600</v>
          </cell>
          <cell r="Y992">
            <v>9840.23</v>
          </cell>
          <cell r="Z992">
            <v>9783.09</v>
          </cell>
          <cell r="AA992">
            <v>5904138</v>
          </cell>
          <cell r="AB992">
            <v>5869854</v>
          </cell>
        </row>
        <row r="994">
          <cell r="P994" t="str">
            <v>Comprimento</v>
          </cell>
          <cell r="R994" t="str">
            <v>Largura</v>
          </cell>
          <cell r="T994" t="str">
            <v>Total</v>
          </cell>
        </row>
        <row r="995">
          <cell r="P995">
            <v>120</v>
          </cell>
          <cell r="Q995" t="str">
            <v>x</v>
          </cell>
          <cell r="R995">
            <v>5</v>
          </cell>
          <cell r="S995" t="str">
            <v>=</v>
          </cell>
          <cell r="T995">
            <v>600</v>
          </cell>
        </row>
        <row r="996">
          <cell r="T996">
            <v>600</v>
          </cell>
        </row>
        <row r="998">
          <cell r="F998" t="str">
            <v>09.08.08</v>
          </cell>
          <cell r="G998" t="str">
            <v>EMOP</v>
          </cell>
          <cell r="H998" t="str">
            <v>11.047.0010-1</v>
          </cell>
          <cell r="I998" t="str">
            <v>11.047.0010-B</v>
          </cell>
          <cell r="J998" t="str">
            <v>TIRANTE PROTENDIDO,PARA CARGA DE TRABALHO ATE 34T,DIAMETRO DE 32MM,INCLUSIVE O FORNECIMENTO DA BARRA E BAINHA,PROTECAO ANTICORROSIVA,PREPARO E COLOCACAO NO FURO,EXCLUSIVE LUVAS,PLACAS,CONTRAPORCAS,ETC,PERFURACAO E INJECAO</v>
          </cell>
          <cell r="K998" t="e">
            <v>#REF!</v>
          </cell>
          <cell r="L998" t="e">
            <v>#REF!</v>
          </cell>
          <cell r="M998" t="e">
            <v>#REF!</v>
          </cell>
          <cell r="N998" t="e">
            <v>#REF!</v>
          </cell>
          <cell r="O998" t="e">
            <v>#REF!</v>
          </cell>
          <cell r="P998" t="e">
            <v>#REF!</v>
          </cell>
          <cell r="Q998" t="e">
            <v>#REF!</v>
          </cell>
          <cell r="R998" t="e">
            <v>#REF!</v>
          </cell>
          <cell r="S998" t="e">
            <v>#REF!</v>
          </cell>
          <cell r="T998" t="e">
            <v>#REF!</v>
          </cell>
          <cell r="U998" t="e">
            <v>#REF!</v>
          </cell>
          <cell r="V998" t="str">
            <v>M</v>
          </cell>
          <cell r="W998">
            <v>420</v>
          </cell>
          <cell r="Y998">
            <v>454.77</v>
          </cell>
          <cell r="Z998">
            <v>444.83</v>
          </cell>
          <cell r="AA998">
            <v>191003.4</v>
          </cell>
          <cell r="AB998">
            <v>186828.6</v>
          </cell>
        </row>
        <row r="1000">
          <cell r="P1000" t="str">
            <v>Quantidade</v>
          </cell>
          <cell r="R1000" t="str">
            <v>Comprimento</v>
          </cell>
          <cell r="T1000" t="str">
            <v>Total</v>
          </cell>
        </row>
        <row r="1001">
          <cell r="G1001" t="str">
            <v>Tirante</v>
          </cell>
          <cell r="P1001">
            <v>60</v>
          </cell>
          <cell r="Q1001" t="str">
            <v>x</v>
          </cell>
          <cell r="R1001">
            <v>7</v>
          </cell>
          <cell r="S1001" t="str">
            <v>=</v>
          </cell>
          <cell r="T1001">
            <v>420</v>
          </cell>
        </row>
        <row r="1002">
          <cell r="T1002">
            <v>420</v>
          </cell>
        </row>
        <row r="1004">
          <cell r="F1004" t="str">
            <v>10</v>
          </cell>
          <cell r="G1004" t="str">
            <v>BIOMANTA</v>
          </cell>
          <cell r="AA1004">
            <v>409819.01</v>
          </cell>
          <cell r="AB1004">
            <v>392147.35</v>
          </cell>
        </row>
        <row r="1005">
          <cell r="F1005" t="str">
            <v>10.01</v>
          </cell>
          <cell r="G1005" t="str">
            <v>PREPARO DO TERRENO</v>
          </cell>
          <cell r="AA1005">
            <v>33835.72</v>
          </cell>
          <cell r="AB1005">
            <v>30450.52</v>
          </cell>
        </row>
        <row r="1006">
          <cell r="F1006" t="str">
            <v>10.01.01</v>
          </cell>
          <cell r="G1006" t="str">
            <v>EMOP</v>
          </cell>
          <cell r="H1006" t="str">
            <v>01.005.0004-0</v>
          </cell>
          <cell r="I1006" t="str">
            <v>01.005.0004-A</v>
          </cell>
          <cell r="J1006" t="str">
            <v>PREPARO MANUAL DE TERRENO,COMPREENDENDO ACERTO,RASPAGEM EVENTUAL ATE 0.30M DE PROFUNDIDADE E AFASTAMENTO LATERAL DO MATERIAL EXCEDENTE,INCLUSIVE COMPACTACAO MANUAL</v>
          </cell>
          <cell r="K1006" t="e">
            <v>#REF!</v>
          </cell>
          <cell r="L1006" t="e">
            <v>#REF!</v>
          </cell>
          <cell r="M1006" t="e">
            <v>#REF!</v>
          </cell>
          <cell r="N1006" t="e">
            <v>#REF!</v>
          </cell>
          <cell r="O1006" t="e">
            <v>#REF!</v>
          </cell>
          <cell r="P1006" t="e">
            <v>#REF!</v>
          </cell>
          <cell r="Q1006" t="e">
            <v>#REF!</v>
          </cell>
          <cell r="R1006" t="e">
            <v>#REF!</v>
          </cell>
          <cell r="S1006" t="e">
            <v>#REF!</v>
          </cell>
          <cell r="T1006" t="e">
            <v>#REF!</v>
          </cell>
          <cell r="U1006" t="e">
            <v>#REF!</v>
          </cell>
          <cell r="V1006" t="str">
            <v>M2</v>
          </cell>
          <cell r="W1006">
            <v>1627.5</v>
          </cell>
          <cell r="Y1006">
            <v>20.79</v>
          </cell>
          <cell r="Z1006">
            <v>18.71</v>
          </cell>
          <cell r="AA1006">
            <v>33835.72</v>
          </cell>
          <cell r="AB1006">
            <v>30450.52</v>
          </cell>
        </row>
        <row r="1008">
          <cell r="P1008" t="str">
            <v>Comprimento</v>
          </cell>
          <cell r="R1008" t="str">
            <v>Largura</v>
          </cell>
          <cell r="T1008" t="str">
            <v>Total</v>
          </cell>
        </row>
        <row r="1009">
          <cell r="G1009" t="str">
            <v>Regularização do talude</v>
          </cell>
          <cell r="P1009">
            <v>93</v>
          </cell>
          <cell r="Q1009" t="str">
            <v>x</v>
          </cell>
          <cell r="R1009">
            <v>17.5</v>
          </cell>
          <cell r="S1009" t="str">
            <v>=</v>
          </cell>
          <cell r="T1009">
            <v>1627.5</v>
          </cell>
        </row>
        <row r="1010">
          <cell r="T1010">
            <v>1627.5</v>
          </cell>
        </row>
        <row r="1012">
          <cell r="F1012" t="str">
            <v>10.02</v>
          </cell>
          <cell r="G1012" t="str">
            <v>CARGA, DESCARGA E TRANSPORTE</v>
          </cell>
          <cell r="AA1012">
            <v>37584.93</v>
          </cell>
          <cell r="AB1012">
            <v>37274.509999999995</v>
          </cell>
        </row>
        <row r="1013">
          <cell r="F1013" t="str">
            <v>10.02.01</v>
          </cell>
          <cell r="G1013" t="str">
            <v>EMOP</v>
          </cell>
          <cell r="H1013" t="str">
            <v>04.010.0047-0</v>
          </cell>
          <cell r="I1013" t="str">
            <v>04.010.0047-A</v>
          </cell>
          <cell r="J1013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  <cell r="K1013" t="e">
            <v>#REF!</v>
          </cell>
          <cell r="L1013" t="e">
            <v>#REF!</v>
          </cell>
          <cell r="M1013" t="e">
            <v>#REF!</v>
          </cell>
          <cell r="N1013" t="e">
            <v>#REF!</v>
          </cell>
          <cell r="O1013" t="e">
            <v>#REF!</v>
          </cell>
          <cell r="P1013" t="e">
            <v>#REF!</v>
          </cell>
          <cell r="Q1013" t="e">
            <v>#REF!</v>
          </cell>
          <cell r="R1013" t="e">
            <v>#REF!</v>
          </cell>
          <cell r="S1013" t="e">
            <v>#REF!</v>
          </cell>
          <cell r="T1013" t="e">
            <v>#REF!</v>
          </cell>
          <cell r="U1013" t="e">
            <v>#REF!</v>
          </cell>
          <cell r="V1013" t="str">
            <v>T</v>
          </cell>
          <cell r="W1013">
            <v>830.02</v>
          </cell>
          <cell r="Y1013">
            <v>1.42</v>
          </cell>
          <cell r="Z1013">
            <v>1.39</v>
          </cell>
          <cell r="AA1013">
            <v>1178.6199999999999</v>
          </cell>
          <cell r="AB1013">
            <v>1153.72</v>
          </cell>
        </row>
        <row r="1015">
          <cell r="F1015" t="str">
            <v>10.02.02</v>
          </cell>
          <cell r="G1015" t="str">
            <v>EMOP</v>
          </cell>
          <cell r="H1015" t="str">
            <v>04.012.0076-1</v>
          </cell>
          <cell r="I1015" t="str">
            <v>04.012.0076-B</v>
          </cell>
          <cell r="J1015" t="str">
            <v>CARGA DE MATERIAL COM PA-CARREGADEIRA DE 1,30M3,EXCLUSIVE DESPESAS COM O CAMINHAO,COMPREENDENDO TEMPO COM ESPERA E OPERACAO PARA CARGAS DE 500T POR DIA DE 8H</v>
          </cell>
          <cell r="K1015" t="e">
            <v>#REF!</v>
          </cell>
          <cell r="L1015" t="e">
            <v>#REF!</v>
          </cell>
          <cell r="M1015" t="e">
            <v>#REF!</v>
          </cell>
          <cell r="N1015" t="e">
            <v>#REF!</v>
          </cell>
          <cell r="O1015" t="e">
            <v>#REF!</v>
          </cell>
          <cell r="P1015" t="e">
            <v>#REF!</v>
          </cell>
          <cell r="Q1015" t="e">
            <v>#REF!</v>
          </cell>
          <cell r="R1015" t="e">
            <v>#REF!</v>
          </cell>
          <cell r="S1015" t="e">
            <v>#REF!</v>
          </cell>
          <cell r="T1015" t="e">
            <v>#REF!</v>
          </cell>
          <cell r="U1015" t="e">
            <v>#REF!</v>
          </cell>
          <cell r="V1015" t="str">
            <v>T</v>
          </cell>
          <cell r="W1015">
            <v>830.02</v>
          </cell>
          <cell r="Y1015">
            <v>3.67</v>
          </cell>
          <cell r="Z1015">
            <v>3.62</v>
          </cell>
          <cell r="AA1015">
            <v>3046.17</v>
          </cell>
          <cell r="AB1015">
            <v>3004.67</v>
          </cell>
        </row>
        <row r="1017">
          <cell r="P1017" t="str">
            <v>Volume</v>
          </cell>
          <cell r="R1017" t="str">
            <v>Peso</v>
          </cell>
          <cell r="T1017" t="str">
            <v>Total</v>
          </cell>
        </row>
        <row r="1018">
          <cell r="N1018" t="str">
            <v>Mat 1º Cat</v>
          </cell>
          <cell r="P1018">
            <v>488.25</v>
          </cell>
          <cell r="Q1018" t="str">
            <v>x</v>
          </cell>
          <cell r="R1018">
            <v>1.7</v>
          </cell>
          <cell r="S1018" t="str">
            <v>=</v>
          </cell>
          <cell r="T1018">
            <v>830.02</v>
          </cell>
        </row>
        <row r="1019">
          <cell r="T1019">
            <v>830.02</v>
          </cell>
        </row>
        <row r="1021">
          <cell r="F1021" t="str">
            <v>10.02.03</v>
          </cell>
          <cell r="G1021" t="str">
            <v>EMOP</v>
          </cell>
          <cell r="H1021" t="str">
            <v>04.005.0163-0</v>
          </cell>
          <cell r="I1021" t="str">
            <v>04.005.0163-A</v>
          </cell>
          <cell r="J1021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  <cell r="K1021" t="e">
            <v>#REF!</v>
          </cell>
          <cell r="L1021" t="e">
            <v>#REF!</v>
          </cell>
          <cell r="M1021" t="e">
            <v>#REF!</v>
          </cell>
          <cell r="N1021" t="e">
            <v>#REF!</v>
          </cell>
          <cell r="O1021" t="e">
            <v>#REF!</v>
          </cell>
          <cell r="P1021" t="e">
            <v>#REF!</v>
          </cell>
          <cell r="Q1021" t="e">
            <v>#REF!</v>
          </cell>
          <cell r="R1021" t="e">
            <v>#REF!</v>
          </cell>
          <cell r="S1021" t="e">
            <v>#REF!</v>
          </cell>
          <cell r="T1021" t="e">
            <v>#REF!</v>
          </cell>
          <cell r="U1021" t="e">
            <v>#REF!</v>
          </cell>
          <cell r="V1021" t="str">
            <v>T X KM</v>
          </cell>
          <cell r="W1021">
            <v>24402.58</v>
          </cell>
          <cell r="Y1021">
            <v>1.08</v>
          </cell>
          <cell r="Z1021">
            <v>1.07</v>
          </cell>
          <cell r="AA1021">
            <v>26354.78</v>
          </cell>
          <cell r="AB1021">
            <v>26110.76</v>
          </cell>
        </row>
        <row r="1023">
          <cell r="P1023" t="str">
            <v>Peso</v>
          </cell>
          <cell r="R1023" t="str">
            <v>DMT</v>
          </cell>
          <cell r="T1023" t="str">
            <v>Total</v>
          </cell>
        </row>
        <row r="1024">
          <cell r="G1024" t="str">
            <v xml:space="preserve">Trasporte bota-fora </v>
          </cell>
          <cell r="P1024">
            <v>830.02</v>
          </cell>
          <cell r="Q1024" t="str">
            <v>x</v>
          </cell>
          <cell r="R1024">
            <v>29.4</v>
          </cell>
          <cell r="S1024" t="str">
            <v>=</v>
          </cell>
          <cell r="T1024">
            <v>24402.58</v>
          </cell>
        </row>
        <row r="1025">
          <cell r="T1025">
            <v>24402.58</v>
          </cell>
        </row>
        <row r="1027">
          <cell r="F1027" t="str">
            <v>10.02.04</v>
          </cell>
          <cell r="G1027" t="str">
            <v>SCO</v>
          </cell>
          <cell r="H1027" t="str">
            <v>TC 10.05.0701 (/)</v>
          </cell>
          <cell r="I1027" t="str">
            <v>TC 10.05.0701 (/)</v>
          </cell>
          <cell r="J1027" t="str">
            <v>Serviço de disposição final de material inerte, proveniente de escavação em geral, em local adequado e licenciado por órgão ambiental competente, conforme legislação vigente.</v>
          </cell>
          <cell r="K1027" t="e">
            <v>#REF!</v>
          </cell>
          <cell r="L1027" t="e">
            <v>#REF!</v>
          </cell>
          <cell r="M1027" t="e">
            <v>#REF!</v>
          </cell>
          <cell r="N1027" t="e">
            <v>#REF!</v>
          </cell>
          <cell r="O1027" t="e">
            <v>#REF!</v>
          </cell>
          <cell r="P1027" t="e">
            <v>#REF!</v>
          </cell>
          <cell r="Q1027" t="e">
            <v>#REF!</v>
          </cell>
          <cell r="R1027" t="e">
            <v>#REF!</v>
          </cell>
          <cell r="S1027" t="e">
            <v>#REF!</v>
          </cell>
          <cell r="T1027" t="e">
            <v>#REF!</v>
          </cell>
          <cell r="U1027" t="e">
            <v>#REF!</v>
          </cell>
          <cell r="V1027" t="str">
            <v>t</v>
          </cell>
          <cell r="W1027">
            <v>830.02</v>
          </cell>
          <cell r="Y1027">
            <v>8.44</v>
          </cell>
          <cell r="Z1027">
            <v>8.44</v>
          </cell>
          <cell r="AA1027">
            <v>7005.36</v>
          </cell>
          <cell r="AB1027">
            <v>7005.36</v>
          </cell>
        </row>
        <row r="1029">
          <cell r="R1029" t="str">
            <v>Quantidade</v>
          </cell>
          <cell r="T1029" t="str">
            <v>Total</v>
          </cell>
        </row>
        <row r="1030">
          <cell r="R1030">
            <v>830.02</v>
          </cell>
          <cell r="S1030" t="str">
            <v>=</v>
          </cell>
          <cell r="T1030">
            <v>830.02</v>
          </cell>
        </row>
        <row r="1031">
          <cell r="T1031">
            <v>830.02</v>
          </cell>
        </row>
        <row r="1033">
          <cell r="F1033" t="str">
            <v>10.03</v>
          </cell>
          <cell r="G1033" t="str">
            <v>SERVIÇOS COMPLEMENTARES</v>
          </cell>
          <cell r="AA1033">
            <v>170247.85</v>
          </cell>
          <cell r="AB1033">
            <v>160287.54999999999</v>
          </cell>
        </row>
        <row r="1034">
          <cell r="F1034" t="str">
            <v>10.03.01</v>
          </cell>
          <cell r="G1034" t="str">
            <v>EMOP</v>
          </cell>
          <cell r="H1034" t="str">
            <v>05.001.0186-0</v>
          </cell>
          <cell r="I1034" t="str">
            <v>05.001.0186-A</v>
          </cell>
          <cell r="J1034" t="str">
            <v>TRANSPORTE DE MATERIAIS ENCOSTA ABAIXO,SERVICO INTEIRAMENTEMANUAL,INCLUSIVE CARGA E DESCARGA</v>
          </cell>
          <cell r="K1034" t="e">
            <v>#REF!</v>
          </cell>
          <cell r="L1034" t="e">
            <v>#REF!</v>
          </cell>
          <cell r="M1034" t="e">
            <v>#REF!</v>
          </cell>
          <cell r="N1034" t="e">
            <v>#REF!</v>
          </cell>
          <cell r="O1034" t="e">
            <v>#REF!</v>
          </cell>
          <cell r="P1034" t="e">
            <v>#REF!</v>
          </cell>
          <cell r="Q1034" t="e">
            <v>#REF!</v>
          </cell>
          <cell r="R1034" t="e">
            <v>#REF!</v>
          </cell>
          <cell r="S1034" t="e">
            <v>#REF!</v>
          </cell>
          <cell r="T1034" t="e">
            <v>#REF!</v>
          </cell>
          <cell r="U1034" t="e">
            <v>#REF!</v>
          </cell>
          <cell r="V1034" t="str">
            <v>TXM</v>
          </cell>
          <cell r="W1034">
            <v>83002.5</v>
          </cell>
          <cell r="Y1034">
            <v>1.24</v>
          </cell>
          <cell r="Z1034">
            <v>1.1200000000000001</v>
          </cell>
          <cell r="AA1034">
            <v>102923.1</v>
          </cell>
          <cell r="AB1034">
            <v>92962.8</v>
          </cell>
        </row>
        <row r="1036">
          <cell r="N1036" t="str">
            <v>Volume</v>
          </cell>
          <cell r="P1036" t="str">
            <v>Peso</v>
          </cell>
          <cell r="R1036" t="str">
            <v>DMT</v>
          </cell>
          <cell r="T1036" t="str">
            <v>Total</v>
          </cell>
        </row>
        <row r="1037">
          <cell r="G1037" t="str">
            <v>Material escavado</v>
          </cell>
          <cell r="N1037">
            <v>488.25</v>
          </cell>
          <cell r="O1037" t="str">
            <v>x</v>
          </cell>
          <cell r="P1037">
            <v>1.7</v>
          </cell>
          <cell r="Q1037" t="str">
            <v>x</v>
          </cell>
          <cell r="R1037">
            <v>100</v>
          </cell>
          <cell r="S1037" t="str">
            <v>=</v>
          </cell>
          <cell r="T1037">
            <v>83002.5</v>
          </cell>
        </row>
        <row r="1038">
          <cell r="T1038">
            <v>83002.5</v>
          </cell>
        </row>
        <row r="1040">
          <cell r="F1040" t="str">
            <v>10.03.02</v>
          </cell>
          <cell r="G1040" t="str">
            <v>COMPOSIÇÃO</v>
          </cell>
          <cell r="H1040" t="str">
            <v>05.001.0190-5</v>
          </cell>
          <cell r="I1040" t="str">
            <v>05.001.0190-F</v>
          </cell>
          <cell r="J1040" t="str">
            <v>ENSACAMENTO DE MATERIAL A GRANEL</v>
          </cell>
          <cell r="K1040" t="e">
            <v>#REF!</v>
          </cell>
          <cell r="L1040" t="e">
            <v>#REF!</v>
          </cell>
          <cell r="M1040" t="e">
            <v>#REF!</v>
          </cell>
          <cell r="N1040" t="e">
            <v>#REF!</v>
          </cell>
          <cell r="O1040" t="e">
            <v>#REF!</v>
          </cell>
          <cell r="P1040" t="e">
            <v>#REF!</v>
          </cell>
          <cell r="Q1040" t="e">
            <v>#REF!</v>
          </cell>
          <cell r="R1040" t="e">
            <v>#REF!</v>
          </cell>
          <cell r="S1040" t="e">
            <v>#REF!</v>
          </cell>
          <cell r="T1040" t="e">
            <v>#REF!</v>
          </cell>
          <cell r="U1040" t="e">
            <v>#REF!</v>
          </cell>
          <cell r="V1040" t="str">
            <v>M3</v>
          </cell>
          <cell r="W1040">
            <v>634.72</v>
          </cell>
          <cell r="Y1040">
            <v>106.07</v>
          </cell>
          <cell r="Z1040">
            <v>106.07</v>
          </cell>
          <cell r="AA1040">
            <v>67324.75</v>
          </cell>
          <cell r="AB1040">
            <v>67324.75</v>
          </cell>
        </row>
        <row r="1042">
          <cell r="P1042" t="str">
            <v>Volume</v>
          </cell>
          <cell r="R1042" t="str">
            <v>Empolamento</v>
          </cell>
          <cell r="T1042" t="str">
            <v>Total</v>
          </cell>
        </row>
        <row r="1043">
          <cell r="G1043" t="str">
            <v>Material escavado</v>
          </cell>
          <cell r="P1043">
            <v>488.25</v>
          </cell>
          <cell r="R1043">
            <v>1.3</v>
          </cell>
          <cell r="S1043" t="str">
            <v>=</v>
          </cell>
          <cell r="T1043">
            <v>634.72</v>
          </cell>
        </row>
        <row r="1044">
          <cell r="T1044">
            <v>634.72</v>
          </cell>
        </row>
        <row r="1046">
          <cell r="F1046" t="str">
            <v>10.04</v>
          </cell>
          <cell r="G1046" t="str">
            <v>BIOMANTA</v>
          </cell>
          <cell r="AA1046">
            <v>168150.51</v>
          </cell>
          <cell r="AB1046">
            <v>164134.76999999999</v>
          </cell>
        </row>
        <row r="1047">
          <cell r="F1047" t="str">
            <v>10.04.01</v>
          </cell>
          <cell r="G1047" t="str">
            <v>SCO</v>
          </cell>
          <cell r="H1047" t="str">
            <v>PJ 05.10.0600 (/)</v>
          </cell>
          <cell r="I1047" t="str">
            <v>PJ 04.10.0600 (/)</v>
          </cell>
          <cell r="J1047" t="str">
            <v>Biomanta vegetal para quantidades superiores a 1.000,00m2, incluindo coveamento, plantio de sementes de espécies nativas da região, insumos para adubação e irrigação.  Fornecimento e colocação.</v>
          </cell>
          <cell r="K1047" t="e">
            <v>#REF!</v>
          </cell>
          <cell r="L1047" t="e">
            <v>#REF!</v>
          </cell>
          <cell r="M1047" t="e">
            <v>#REF!</v>
          </cell>
          <cell r="N1047" t="e">
            <v>#REF!</v>
          </cell>
          <cell r="O1047" t="e">
            <v>#REF!</v>
          </cell>
          <cell r="P1047" t="e">
            <v>#REF!</v>
          </cell>
          <cell r="Q1047" t="e">
            <v>#REF!</v>
          </cell>
          <cell r="R1047" t="e">
            <v>#REF!</v>
          </cell>
          <cell r="S1047" t="e">
            <v>#REF!</v>
          </cell>
          <cell r="T1047" t="e">
            <v>#REF!</v>
          </cell>
          <cell r="U1047" t="e">
            <v>#REF!</v>
          </cell>
          <cell r="V1047" t="str">
            <v>m2</v>
          </cell>
          <cell r="W1047">
            <v>1627.5</v>
          </cell>
          <cell r="Y1047">
            <v>75.66</v>
          </cell>
          <cell r="Z1047">
            <v>73.900000000000006</v>
          </cell>
          <cell r="AA1047">
            <v>123136.65</v>
          </cell>
          <cell r="AB1047">
            <v>120272.25</v>
          </cell>
        </row>
        <row r="1049">
          <cell r="P1049" t="str">
            <v>Comprimento</v>
          </cell>
          <cell r="R1049" t="str">
            <v>Largura</v>
          </cell>
          <cell r="T1049" t="str">
            <v>Total</v>
          </cell>
        </row>
        <row r="1050">
          <cell r="P1050">
            <v>93</v>
          </cell>
          <cell r="Q1050" t="str">
            <v>x</v>
          </cell>
          <cell r="R1050">
            <v>17.5</v>
          </cell>
          <cell r="S1050" t="str">
            <v>=</v>
          </cell>
          <cell r="T1050">
            <v>1627.5</v>
          </cell>
        </row>
        <row r="1051">
          <cell r="T1051">
            <v>1627.5</v>
          </cell>
        </row>
        <row r="1053">
          <cell r="F1053" t="str">
            <v>10.04.02</v>
          </cell>
          <cell r="G1053" t="str">
            <v>SCO</v>
          </cell>
          <cell r="H1053" t="str">
            <v>ET 25.05.0050 (A)</v>
          </cell>
          <cell r="I1053" t="str">
            <v>ET 24.05.0050 (A)</v>
          </cell>
          <cell r="J1053" t="str">
    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    </cell>
          <cell r="K1053" t="e">
            <v>#REF!</v>
          </cell>
          <cell r="L1053" t="e">
            <v>#REF!</v>
          </cell>
          <cell r="M1053" t="e">
            <v>#REF!</v>
          </cell>
          <cell r="N1053" t="e">
            <v>#REF!</v>
          </cell>
          <cell r="O1053" t="e">
            <v>#REF!</v>
          </cell>
          <cell r="P1053" t="e">
            <v>#REF!</v>
          </cell>
          <cell r="Q1053" t="e">
            <v>#REF!</v>
          </cell>
          <cell r="R1053" t="e">
            <v>#REF!</v>
          </cell>
          <cell r="S1053" t="e">
            <v>#REF!</v>
          </cell>
          <cell r="T1053" t="e">
            <v>#REF!</v>
          </cell>
          <cell r="U1053" t="e">
            <v>#REF!</v>
          </cell>
          <cell r="V1053" t="str">
            <v>m</v>
          </cell>
          <cell r="W1053">
            <v>186</v>
          </cell>
          <cell r="Y1053">
            <v>242.01</v>
          </cell>
          <cell r="Z1053">
            <v>235.82</v>
          </cell>
          <cell r="AA1053">
            <v>45013.86</v>
          </cell>
          <cell r="AB1053">
            <v>43862.52</v>
          </cell>
        </row>
        <row r="1055">
          <cell r="P1055" t="str">
            <v>Quantidade</v>
          </cell>
          <cell r="R1055" t="str">
            <v>Comprimento</v>
          </cell>
          <cell r="T1055" t="str">
            <v>Total</v>
          </cell>
        </row>
        <row r="1056">
          <cell r="P1056">
            <v>2</v>
          </cell>
          <cell r="Q1056" t="str">
            <v>x</v>
          </cell>
          <cell r="R1056">
            <v>93</v>
          </cell>
          <cell r="S1056" t="str">
            <v>=</v>
          </cell>
          <cell r="T1056">
            <v>186</v>
          </cell>
        </row>
        <row r="1057">
          <cell r="T1057">
            <v>186</v>
          </cell>
        </row>
        <row r="1059">
          <cell r="F1059" t="str">
            <v>11</v>
          </cell>
          <cell r="G1059" t="str">
            <v>SISTEMAS DE DRENAGEM</v>
          </cell>
          <cell r="AA1059">
            <v>648388.16</v>
          </cell>
          <cell r="AB1059">
            <v>606424.36</v>
          </cell>
        </row>
        <row r="1060">
          <cell r="F1060" t="str">
            <v>11.01</v>
          </cell>
          <cell r="G1060" t="str">
            <v>PREPARO DO TERRENO</v>
          </cell>
          <cell r="AA1060">
            <v>27027</v>
          </cell>
          <cell r="AB1060">
            <v>24323</v>
          </cell>
        </row>
        <row r="1061">
          <cell r="F1061" t="str">
            <v>11.01.01</v>
          </cell>
          <cell r="G1061" t="str">
            <v>EMOP</v>
          </cell>
          <cell r="H1061" t="str">
            <v>01.005.0004-0</v>
          </cell>
          <cell r="I1061" t="str">
            <v>01.005.0004-A</v>
          </cell>
          <cell r="J1061" t="str">
            <v>PREPARO MANUAL DE TERRENO,COMPREENDENDO ACERTO,RASPAGEM EVENTUAL ATE 0.30M DE PROFUNDIDADE E AFASTAMENTO LATERAL DO MATERIAL EXCEDENTE,INCLUSIVE COMPACTACAO MANUAL</v>
          </cell>
          <cell r="K1061" t="e">
            <v>#REF!</v>
          </cell>
          <cell r="L1061" t="e">
            <v>#REF!</v>
          </cell>
          <cell r="M1061" t="e">
            <v>#REF!</v>
          </cell>
          <cell r="N1061" t="e">
            <v>#REF!</v>
          </cell>
          <cell r="O1061" t="e">
            <v>#REF!</v>
          </cell>
          <cell r="P1061" t="e">
            <v>#REF!</v>
          </cell>
          <cell r="Q1061" t="e">
            <v>#REF!</v>
          </cell>
          <cell r="R1061" t="e">
            <v>#REF!</v>
          </cell>
          <cell r="S1061" t="e">
            <v>#REF!</v>
          </cell>
          <cell r="T1061" t="e">
            <v>#REF!</v>
          </cell>
          <cell r="U1061" t="e">
            <v>#REF!</v>
          </cell>
          <cell r="V1061" t="str">
            <v>M2</v>
          </cell>
          <cell r="W1061">
            <v>1300</v>
          </cell>
          <cell r="Y1061">
            <v>20.79</v>
          </cell>
          <cell r="Z1061">
            <v>18.71</v>
          </cell>
          <cell r="AA1061">
            <v>27027</v>
          </cell>
          <cell r="AB1061">
            <v>24323</v>
          </cell>
        </row>
        <row r="1063">
          <cell r="P1063" t="str">
            <v>Comprimento</v>
          </cell>
          <cell r="R1063" t="str">
            <v>Largura</v>
          </cell>
          <cell r="T1063" t="str">
            <v>Total</v>
          </cell>
        </row>
        <row r="1064">
          <cell r="G1064" t="str">
            <v>Regularização do talude</v>
          </cell>
          <cell r="P1064">
            <v>260</v>
          </cell>
          <cell r="Q1064" t="str">
            <v>x</v>
          </cell>
          <cell r="R1064">
            <v>5</v>
          </cell>
          <cell r="S1064" t="str">
            <v>=</v>
          </cell>
          <cell r="T1064">
            <v>1300</v>
          </cell>
        </row>
        <row r="1065">
          <cell r="T1065">
            <v>1300</v>
          </cell>
        </row>
        <row r="1067">
          <cell r="F1067" t="str">
            <v>11.02</v>
          </cell>
          <cell r="G1067" t="str">
            <v>LOCAÇÃO DA OBRA</v>
          </cell>
          <cell r="AA1067">
            <v>6962.8</v>
          </cell>
          <cell r="AB1067">
            <v>6513</v>
          </cell>
        </row>
        <row r="1068">
          <cell r="F1068" t="str">
            <v>11.02.01</v>
          </cell>
          <cell r="G1068" t="str">
            <v>EMOP</v>
          </cell>
          <cell r="H1068" t="str">
            <v>01.018.0002-0</v>
          </cell>
          <cell r="I1068" t="str">
            <v>01.018.0002-A</v>
          </cell>
          <cell r="J1068" t="str">
            <v>LOCACAO DE OBRA COM APARELHO TOPOGRAFICO SOBRE CERCA DE MARCACAO,INCLUSIVE CONSTRUCAO DESTA E SUA PRE-LOCACAO E O FORNECIMENTO DO MATERIAL E TENDO POR MEDICAO O PERIMETRO A CONSTRUIR</v>
          </cell>
          <cell r="K1068" t="e">
            <v>#REF!</v>
          </cell>
          <cell r="L1068" t="e">
            <v>#REF!</v>
          </cell>
          <cell r="M1068" t="e">
            <v>#REF!</v>
          </cell>
          <cell r="N1068" t="e">
            <v>#REF!</v>
          </cell>
          <cell r="O1068" t="e">
            <v>#REF!</v>
          </cell>
          <cell r="P1068" t="e">
            <v>#REF!</v>
          </cell>
          <cell r="Q1068" t="e">
            <v>#REF!</v>
          </cell>
          <cell r="R1068" t="e">
            <v>#REF!</v>
          </cell>
          <cell r="S1068" t="e">
            <v>#REF!</v>
          </cell>
          <cell r="T1068" t="e">
            <v>#REF!</v>
          </cell>
          <cell r="U1068" t="e">
            <v>#REF!</v>
          </cell>
          <cell r="V1068" t="str">
            <v>M</v>
          </cell>
          <cell r="W1068">
            <v>260</v>
          </cell>
          <cell r="Y1068">
            <v>26.78</v>
          </cell>
          <cell r="Z1068">
            <v>25.05</v>
          </cell>
          <cell r="AA1068">
            <v>6962.8</v>
          </cell>
          <cell r="AB1068">
            <v>6513</v>
          </cell>
        </row>
        <row r="1070">
          <cell r="R1070" t="str">
            <v>Comprimento</v>
          </cell>
          <cell r="T1070" t="str">
            <v>Total</v>
          </cell>
        </row>
        <row r="1071">
          <cell r="R1071">
            <v>260</v>
          </cell>
          <cell r="S1071" t="str">
            <v>=</v>
          </cell>
          <cell r="T1071">
            <v>260</v>
          </cell>
        </row>
        <row r="1072">
          <cell r="T1072">
            <v>260</v>
          </cell>
        </row>
        <row r="1074">
          <cell r="F1074" t="str">
            <v>11.03</v>
          </cell>
          <cell r="G1074" t="str">
            <v>MOVIMENTO DE TERRA</v>
          </cell>
          <cell r="AA1074">
            <v>28223.119999999999</v>
          </cell>
          <cell r="AB1074">
            <v>25400.43</v>
          </cell>
        </row>
        <row r="1075">
          <cell r="F1075" t="str">
            <v>11.03.01</v>
          </cell>
          <cell r="G1075" t="str">
            <v>EMOP</v>
          </cell>
          <cell r="H1075" t="str">
            <v>03.001.0001-1</v>
          </cell>
          <cell r="I1075" t="str">
            <v>03.001.0001-B</v>
          </cell>
          <cell r="J1075" t="str">
            <v>ESCAVACAO MANUAL DE VALA/CAVA EM MATERIAL DE 1ª CATEGORIA (A(AREIA,ARGILA OU PICARRA),ATE 1,50M DE PROFUNDIDADE,EXCLUSIVE ESCORAMENTO E ESGOTAMENTO</v>
          </cell>
          <cell r="K1075" t="e">
            <v>#REF!</v>
          </cell>
          <cell r="L1075" t="e">
            <v>#REF!</v>
          </cell>
          <cell r="M1075" t="e">
            <v>#REF!</v>
          </cell>
          <cell r="N1075" t="e">
            <v>#REF!</v>
          </cell>
          <cell r="O1075" t="e">
            <v>#REF!</v>
          </cell>
          <cell r="P1075" t="e">
            <v>#REF!</v>
          </cell>
          <cell r="Q1075" t="e">
            <v>#REF!</v>
          </cell>
          <cell r="R1075" t="e">
            <v>#REF!</v>
          </cell>
          <cell r="S1075" t="e">
            <v>#REF!</v>
          </cell>
          <cell r="T1075" t="e">
            <v>#REF!</v>
          </cell>
          <cell r="U1075" t="e">
            <v>#REF!</v>
          </cell>
          <cell r="V1075" t="str">
            <v>M3</v>
          </cell>
          <cell r="W1075">
            <v>324.02999999999997</v>
          </cell>
          <cell r="Y1075">
            <v>70.7</v>
          </cell>
          <cell r="Z1075">
            <v>63.63</v>
          </cell>
          <cell r="AA1075">
            <v>22908.92</v>
          </cell>
          <cell r="AB1075">
            <v>20618.02</v>
          </cell>
        </row>
        <row r="1077">
          <cell r="L1077" t="str">
            <v>Quantidade</v>
          </cell>
          <cell r="N1077" t="str">
            <v>Comprimento</v>
          </cell>
          <cell r="P1077" t="str">
            <v>Largura</v>
          </cell>
          <cell r="R1077" t="str">
            <v>Altura</v>
          </cell>
          <cell r="T1077" t="str">
            <v>Total</v>
          </cell>
        </row>
        <row r="1078">
          <cell r="G1078" t="str">
            <v>Canaleta</v>
          </cell>
          <cell r="N1078">
            <v>60</v>
          </cell>
          <cell r="O1078" t="str">
            <v>x</v>
          </cell>
          <cell r="P1078">
            <v>1.1000000000000001</v>
          </cell>
          <cell r="Q1078" t="str">
            <v>x</v>
          </cell>
          <cell r="R1078">
            <v>0.49999999999999994</v>
          </cell>
          <cell r="S1078" t="str">
            <v>=</v>
          </cell>
          <cell r="T1078">
            <v>33</v>
          </cell>
        </row>
        <row r="1079">
          <cell r="G1079" t="str">
            <v>Escada Hidráulica</v>
          </cell>
          <cell r="N1079">
            <v>200</v>
          </cell>
          <cell r="O1079" t="str">
            <v>x</v>
          </cell>
          <cell r="P1079">
            <v>1.6</v>
          </cell>
          <cell r="Q1079" t="str">
            <v>x</v>
          </cell>
          <cell r="R1079">
            <v>0.8</v>
          </cell>
          <cell r="S1079" t="str">
            <v>=</v>
          </cell>
          <cell r="T1079">
            <v>256</v>
          </cell>
        </row>
        <row r="1080">
          <cell r="G1080" t="str">
            <v>Cintas</v>
          </cell>
          <cell r="L1080">
            <v>134</v>
          </cell>
          <cell r="M1080" t="str">
            <v>x</v>
          </cell>
          <cell r="N1080">
            <v>1.1000000000000001</v>
          </cell>
          <cell r="O1080" t="str">
            <v>x</v>
          </cell>
          <cell r="P1080">
            <v>0.65</v>
          </cell>
          <cell r="Q1080" t="str">
            <v>x</v>
          </cell>
          <cell r="R1080">
            <v>0.35</v>
          </cell>
          <cell r="S1080" t="str">
            <v>=</v>
          </cell>
          <cell r="T1080">
            <v>33.53</v>
          </cell>
        </row>
        <row r="1081">
          <cell r="G1081" t="str">
            <v>Dissipador de energia</v>
          </cell>
          <cell r="L1081">
            <v>2</v>
          </cell>
          <cell r="M1081" t="str">
            <v>x</v>
          </cell>
          <cell r="N1081">
            <v>2.5</v>
          </cell>
          <cell r="O1081" t="str">
            <v>x</v>
          </cell>
          <cell r="P1081">
            <v>1.2</v>
          </cell>
          <cell r="Q1081" t="str">
            <v>x</v>
          </cell>
          <cell r="R1081">
            <v>0.25</v>
          </cell>
          <cell r="S1081" t="str">
            <v>=</v>
          </cell>
          <cell r="T1081">
            <v>1.5</v>
          </cell>
        </row>
        <row r="1082">
          <cell r="T1082">
            <v>324.02999999999997</v>
          </cell>
        </row>
        <row r="1084">
          <cell r="F1084" t="str">
            <v>11.03.02</v>
          </cell>
          <cell r="G1084" t="str">
            <v>EMOP</v>
          </cell>
          <cell r="H1084" t="str">
            <v>03.013.0001-1</v>
          </cell>
          <cell r="I1084" t="str">
            <v>03.013.0001-B</v>
          </cell>
          <cell r="J1084" t="str">
            <v>REATERRO DE VALA/CAVA COMPACTADA A MACO,EM CAMADAS DE 30CM DE ESPESSURA MAXIMA,COM MATERIAL DE BOA QUALIDADE,EXCLUSIVEESTE</v>
          </cell>
          <cell r="K1084" t="e">
            <v>#REF!</v>
          </cell>
          <cell r="L1084" t="e">
            <v>#REF!</v>
          </cell>
          <cell r="M1084" t="e">
            <v>#REF!</v>
          </cell>
          <cell r="N1084" t="e">
            <v>#REF!</v>
          </cell>
          <cell r="O1084" t="e">
            <v>#REF!</v>
          </cell>
          <cell r="P1084" t="e">
            <v>#REF!</v>
          </cell>
          <cell r="Q1084" t="e">
            <v>#REF!</v>
          </cell>
          <cell r="R1084" t="e">
            <v>#REF!</v>
          </cell>
          <cell r="S1084" t="e">
            <v>#REF!</v>
          </cell>
          <cell r="T1084" t="e">
            <v>#REF!</v>
          </cell>
          <cell r="U1084" t="e">
            <v>#REF!</v>
          </cell>
          <cell r="V1084" t="str">
            <v>M3</v>
          </cell>
          <cell r="W1084">
            <v>121.68999999999997</v>
          </cell>
          <cell r="Y1084">
            <v>43.67</v>
          </cell>
          <cell r="Z1084">
            <v>39.299999999999997</v>
          </cell>
          <cell r="AA1084">
            <v>5314.2</v>
          </cell>
          <cell r="AB1084">
            <v>4782.41</v>
          </cell>
        </row>
        <row r="1086">
          <cell r="L1086" t="str">
            <v>Quantidade</v>
          </cell>
          <cell r="N1086" t="str">
            <v>Comprimento</v>
          </cell>
          <cell r="P1086" t="str">
            <v>Largura</v>
          </cell>
          <cell r="R1086" t="str">
            <v>Altura</v>
          </cell>
          <cell r="T1086" t="str">
            <v>Total</v>
          </cell>
        </row>
        <row r="1087">
          <cell r="G1087" t="str">
            <v>Canaleta</v>
          </cell>
          <cell r="N1087">
            <v>60</v>
          </cell>
          <cell r="O1087" t="str">
            <v>x</v>
          </cell>
          <cell r="P1087">
            <v>0.6</v>
          </cell>
          <cell r="Q1087" t="str">
            <v>x</v>
          </cell>
          <cell r="R1087">
            <v>0.49999999999999994</v>
          </cell>
          <cell r="S1087" t="str">
            <v>=</v>
          </cell>
          <cell r="T1087">
            <v>-18</v>
          </cell>
        </row>
        <row r="1088">
          <cell r="G1088" t="str">
            <v>Escada Hidráulica</v>
          </cell>
          <cell r="N1088">
            <v>200</v>
          </cell>
          <cell r="O1088" t="str">
            <v>x</v>
          </cell>
          <cell r="P1088">
            <v>1.1000000000000001</v>
          </cell>
          <cell r="Q1088" t="str">
            <v>x</v>
          </cell>
          <cell r="R1088">
            <v>0.8</v>
          </cell>
          <cell r="S1088" t="str">
            <v>=</v>
          </cell>
          <cell r="T1088">
            <v>-176</v>
          </cell>
        </row>
        <row r="1089">
          <cell r="G1089" t="str">
            <v>Cintas</v>
          </cell>
          <cell r="L1089">
            <v>134</v>
          </cell>
          <cell r="M1089" t="str">
            <v>x</v>
          </cell>
          <cell r="N1089">
            <v>1.1000000000000001</v>
          </cell>
          <cell r="O1089" t="str">
            <v>x</v>
          </cell>
          <cell r="P1089">
            <v>0.15</v>
          </cell>
          <cell r="Q1089" t="str">
            <v>x</v>
          </cell>
          <cell r="R1089">
            <v>0.35</v>
          </cell>
          <cell r="S1089" t="str">
            <v>=</v>
          </cell>
          <cell r="T1089">
            <v>-7.73</v>
          </cell>
        </row>
        <row r="1090">
          <cell r="L1090" t="str">
            <v>Quantidade</v>
          </cell>
          <cell r="R1090" t="str">
            <v>Volume</v>
          </cell>
          <cell r="T1090" t="str">
            <v>Total</v>
          </cell>
        </row>
        <row r="1091">
          <cell r="G1091" t="str">
            <v>Dissipador de energia</v>
          </cell>
          <cell r="L1091">
            <v>2</v>
          </cell>
          <cell r="M1091" t="str">
            <v>x</v>
          </cell>
          <cell r="R1091">
            <v>0.30499999999999999</v>
          </cell>
          <cell r="S1091" t="str">
            <v>=</v>
          </cell>
          <cell r="T1091">
            <v>-0.61</v>
          </cell>
        </row>
        <row r="1092">
          <cell r="T1092">
            <v>-202.34</v>
          </cell>
        </row>
        <row r="1093">
          <cell r="T1093">
            <v>324.02999999999997</v>
          </cell>
        </row>
        <row r="1094">
          <cell r="T1094">
            <v>121.68999999999997</v>
          </cell>
        </row>
        <row r="1096">
          <cell r="F1096" t="str">
            <v>11.04</v>
          </cell>
          <cell r="G1096" t="str">
            <v>CARGA, DESCARGA E TRANSPORTE</v>
          </cell>
          <cell r="AA1096">
            <v>15575.609999999999</v>
          </cell>
          <cell r="AB1096">
            <v>15446.970000000001</v>
          </cell>
        </row>
        <row r="1097">
          <cell r="F1097" t="str">
            <v>11.04.01</v>
          </cell>
          <cell r="G1097" t="str">
            <v>EMOP</v>
          </cell>
          <cell r="H1097" t="str">
            <v>04.010.0047-0</v>
          </cell>
          <cell r="I1097" t="str">
            <v>04.010.0047-A</v>
          </cell>
          <cell r="J1097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  <cell r="K1097" t="e">
            <v>#REF!</v>
          </cell>
          <cell r="L1097" t="e">
            <v>#REF!</v>
          </cell>
          <cell r="M1097" t="e">
            <v>#REF!</v>
          </cell>
          <cell r="N1097" t="e">
            <v>#REF!</v>
          </cell>
          <cell r="O1097" t="e">
            <v>#REF!</v>
          </cell>
          <cell r="P1097" t="e">
            <v>#REF!</v>
          </cell>
          <cell r="Q1097" t="e">
            <v>#REF!</v>
          </cell>
          <cell r="R1097" t="e">
            <v>#REF!</v>
          </cell>
          <cell r="S1097" t="e">
            <v>#REF!</v>
          </cell>
          <cell r="T1097" t="e">
            <v>#REF!</v>
          </cell>
          <cell r="U1097" t="e">
            <v>#REF!</v>
          </cell>
          <cell r="V1097" t="str">
            <v>T</v>
          </cell>
          <cell r="W1097">
            <v>343.97</v>
          </cell>
          <cell r="Y1097">
            <v>1.42</v>
          </cell>
          <cell r="Z1097">
            <v>1.39</v>
          </cell>
          <cell r="AA1097">
            <v>488.43</v>
          </cell>
          <cell r="AB1097">
            <v>478.11</v>
          </cell>
        </row>
        <row r="1099">
          <cell r="F1099" t="str">
            <v>11.04.02</v>
          </cell>
          <cell r="G1099" t="str">
            <v>EMOP</v>
          </cell>
          <cell r="H1099" t="str">
            <v>04.012.0076-1</v>
          </cell>
          <cell r="I1099" t="str">
            <v>04.012.0076-B</v>
          </cell>
          <cell r="J1099" t="str">
            <v>CARGA DE MATERIAL COM PA-CARREGADEIRA DE 1,30M3,EXCLUSIVE DESPESAS COM O CAMINHAO,COMPREENDENDO TEMPO COM ESPERA E OPERACAO PARA CARGAS DE 500T POR DIA DE 8H</v>
          </cell>
          <cell r="K1099" t="e">
            <v>#REF!</v>
          </cell>
          <cell r="L1099" t="e">
            <v>#REF!</v>
          </cell>
          <cell r="M1099" t="e">
            <v>#REF!</v>
          </cell>
          <cell r="N1099" t="e">
            <v>#REF!</v>
          </cell>
          <cell r="O1099" t="e">
            <v>#REF!</v>
          </cell>
          <cell r="P1099" t="e">
            <v>#REF!</v>
          </cell>
          <cell r="Q1099" t="e">
            <v>#REF!</v>
          </cell>
          <cell r="R1099" t="e">
            <v>#REF!</v>
          </cell>
          <cell r="S1099" t="e">
            <v>#REF!</v>
          </cell>
          <cell r="T1099" t="e">
            <v>#REF!</v>
          </cell>
          <cell r="U1099" t="e">
            <v>#REF!</v>
          </cell>
          <cell r="V1099" t="str">
            <v>T</v>
          </cell>
          <cell r="W1099">
            <v>343.97</v>
          </cell>
          <cell r="Y1099">
            <v>3.67</v>
          </cell>
          <cell r="Z1099">
            <v>3.62</v>
          </cell>
          <cell r="AA1099">
            <v>1262.3599999999999</v>
          </cell>
          <cell r="AB1099">
            <v>1245.17</v>
          </cell>
        </row>
        <row r="1101">
          <cell r="P1101" t="str">
            <v>Volume</v>
          </cell>
          <cell r="R1101" t="str">
            <v>Peso</v>
          </cell>
          <cell r="T1101" t="str">
            <v>Total</v>
          </cell>
        </row>
        <row r="1102">
          <cell r="N1102" t="str">
            <v>Mat 1º Cat</v>
          </cell>
          <cell r="P1102">
            <v>202.34</v>
          </cell>
          <cell r="Q1102" t="str">
            <v>x</v>
          </cell>
          <cell r="R1102">
            <v>1.7</v>
          </cell>
          <cell r="S1102" t="str">
            <v>=</v>
          </cell>
          <cell r="T1102">
            <v>343.97</v>
          </cell>
        </row>
        <row r="1103">
          <cell r="T1103">
            <v>343.97</v>
          </cell>
        </row>
        <row r="1105">
          <cell r="F1105" t="str">
            <v>11.04.03</v>
          </cell>
          <cell r="G1105" t="str">
            <v>EMOP</v>
          </cell>
          <cell r="H1105" t="str">
            <v>04.005.0163-0</v>
          </cell>
          <cell r="I1105" t="str">
            <v>04.005.0163-A</v>
          </cell>
          <cell r="J1105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  <cell r="K1105" t="e">
            <v>#REF!</v>
          </cell>
          <cell r="L1105" t="e">
            <v>#REF!</v>
          </cell>
          <cell r="M1105" t="e">
            <v>#REF!</v>
          </cell>
          <cell r="N1105" t="e">
            <v>#REF!</v>
          </cell>
          <cell r="O1105" t="e">
            <v>#REF!</v>
          </cell>
          <cell r="P1105" t="e">
            <v>#REF!</v>
          </cell>
          <cell r="Q1105" t="e">
            <v>#REF!</v>
          </cell>
          <cell r="R1105" t="e">
            <v>#REF!</v>
          </cell>
          <cell r="S1105" t="e">
            <v>#REF!</v>
          </cell>
          <cell r="T1105" t="e">
            <v>#REF!</v>
          </cell>
          <cell r="U1105" t="e">
            <v>#REF!</v>
          </cell>
          <cell r="V1105" t="str">
            <v>T X KM</v>
          </cell>
          <cell r="W1105">
            <v>10112.709999999999</v>
          </cell>
          <cell r="Y1105">
            <v>1.08</v>
          </cell>
          <cell r="Z1105">
            <v>1.07</v>
          </cell>
          <cell r="AA1105">
            <v>10921.72</v>
          </cell>
          <cell r="AB1105">
            <v>10820.59</v>
          </cell>
        </row>
        <row r="1107">
          <cell r="P1107" t="str">
            <v>Peso</v>
          </cell>
          <cell r="R1107" t="str">
            <v>DMT</v>
          </cell>
          <cell r="T1107" t="str">
            <v>Total</v>
          </cell>
        </row>
        <row r="1108">
          <cell r="G1108" t="str">
            <v xml:space="preserve">Trasporte bota-fora </v>
          </cell>
          <cell r="P1108">
            <v>343.97</v>
          </cell>
          <cell r="Q1108" t="str">
            <v>x</v>
          </cell>
          <cell r="R1108">
            <v>29.4</v>
          </cell>
          <cell r="S1108" t="str">
            <v>=</v>
          </cell>
          <cell r="T1108">
            <v>10112.709999999999</v>
          </cell>
        </row>
        <row r="1109">
          <cell r="T1109">
            <v>10112.709999999999</v>
          </cell>
        </row>
        <row r="1111">
          <cell r="F1111" t="str">
            <v>11.04.04</v>
          </cell>
          <cell r="G1111" t="str">
            <v>SCO</v>
          </cell>
          <cell r="H1111" t="str">
            <v>TC 10.05.0701 (/)</v>
          </cell>
          <cell r="I1111" t="str">
            <v>TC 10.05.0701 (/)</v>
          </cell>
          <cell r="J1111" t="str">
            <v>Serviço de disposição final de material inerte, proveniente de escavação em geral, em local adequado e licenciado por órgão ambiental competente, conforme legislação vigente.</v>
          </cell>
          <cell r="K1111" t="e">
            <v>#REF!</v>
          </cell>
          <cell r="L1111" t="e">
            <v>#REF!</v>
          </cell>
          <cell r="M1111" t="e">
            <v>#REF!</v>
          </cell>
          <cell r="N1111" t="e">
            <v>#REF!</v>
          </cell>
          <cell r="O1111" t="e">
            <v>#REF!</v>
          </cell>
          <cell r="P1111" t="e">
            <v>#REF!</v>
          </cell>
          <cell r="Q1111" t="e">
            <v>#REF!</v>
          </cell>
          <cell r="R1111" t="e">
            <v>#REF!</v>
          </cell>
          <cell r="S1111" t="e">
            <v>#REF!</v>
          </cell>
          <cell r="T1111" t="e">
            <v>#REF!</v>
          </cell>
          <cell r="U1111" t="e">
            <v>#REF!</v>
          </cell>
          <cell r="V1111" t="str">
            <v>t</v>
          </cell>
          <cell r="W1111">
            <v>343.97</v>
          </cell>
          <cell r="Y1111">
            <v>8.44</v>
          </cell>
          <cell r="Z1111">
            <v>8.44</v>
          </cell>
          <cell r="AA1111">
            <v>2903.1</v>
          </cell>
          <cell r="AB1111">
            <v>2903.1</v>
          </cell>
        </row>
        <row r="1113">
          <cell r="R1113" t="str">
            <v>Quantidade</v>
          </cell>
          <cell r="T1113" t="str">
            <v>Total</v>
          </cell>
        </row>
        <row r="1114">
          <cell r="R1114">
            <v>343.97</v>
          </cell>
          <cell r="S1114" t="str">
            <v>=</v>
          </cell>
          <cell r="T1114">
            <v>343.97</v>
          </cell>
        </row>
        <row r="1115">
          <cell r="T1115">
            <v>343.97</v>
          </cell>
        </row>
        <row r="1117">
          <cell r="F1117" t="str">
            <v>11.05</v>
          </cell>
          <cell r="G1117" t="str">
            <v>SERVIÇOS COMPLEMENTARES</v>
          </cell>
          <cell r="AA1117">
            <v>250848.12</v>
          </cell>
          <cell r="AB1117">
            <v>232347.72999999998</v>
          </cell>
        </row>
        <row r="1118">
          <cell r="F1118" t="str">
            <v>11.05.01</v>
          </cell>
          <cell r="G1118" t="str">
            <v>EMOP</v>
          </cell>
          <cell r="H1118" t="str">
            <v>05.001.0185-0</v>
          </cell>
          <cell r="I1118" t="str">
            <v>05.001.0185-A</v>
          </cell>
          <cell r="J1118" t="str">
            <v>TRANSPORTE DE MATERIAIS ENCOSTA ACIMA,SERVICO INTEIRAMENTE MANUAL,INCLUSIVE CARGA E DESCARGA</v>
          </cell>
          <cell r="K1118" t="e">
            <v>#REF!</v>
          </cell>
          <cell r="L1118" t="e">
            <v>#REF!</v>
          </cell>
          <cell r="M1118" t="e">
            <v>#REF!</v>
          </cell>
          <cell r="N1118" t="e">
            <v>#REF!</v>
          </cell>
          <cell r="O1118" t="e">
            <v>#REF!</v>
          </cell>
          <cell r="P1118" t="e">
            <v>#REF!</v>
          </cell>
          <cell r="Q1118" t="e">
            <v>#REF!</v>
          </cell>
          <cell r="R1118" t="e">
            <v>#REF!</v>
          </cell>
          <cell r="S1118" t="e">
            <v>#REF!</v>
          </cell>
          <cell r="T1118" t="e">
            <v>#REF!</v>
          </cell>
          <cell r="U1118" t="e">
            <v>#REF!</v>
          </cell>
          <cell r="V1118" t="str">
            <v>TXM</v>
          </cell>
          <cell r="W1118">
            <v>33771.85</v>
          </cell>
          <cell r="Y1118">
            <v>1.87</v>
          </cell>
          <cell r="Z1118">
            <v>1.68</v>
          </cell>
          <cell r="AA1118">
            <v>63153.35</v>
          </cell>
          <cell r="AB1118">
            <v>56736.7</v>
          </cell>
        </row>
        <row r="1120">
          <cell r="N1120" t="str">
            <v>Volume</v>
          </cell>
          <cell r="P1120" t="str">
            <v>Peso</v>
          </cell>
          <cell r="R1120" t="str">
            <v>DMT médio</v>
          </cell>
          <cell r="T1120" t="str">
            <v>Total</v>
          </cell>
        </row>
        <row r="1121">
          <cell r="G1121" t="str">
            <v>Concreto</v>
          </cell>
          <cell r="N1121">
            <v>130.69999999999999</v>
          </cell>
          <cell r="O1121" t="str">
            <v>x</v>
          </cell>
          <cell r="P1121">
            <v>2.4</v>
          </cell>
          <cell r="Q1121" t="str">
            <v>x</v>
          </cell>
          <cell r="R1121">
            <v>100</v>
          </cell>
          <cell r="S1121" t="str">
            <v>=</v>
          </cell>
          <cell r="T1121">
            <v>31368</v>
          </cell>
        </row>
        <row r="1122">
          <cell r="G1122" t="str">
            <v>Formas</v>
          </cell>
          <cell r="N1122">
            <v>24.746500000000001</v>
          </cell>
          <cell r="O1122" t="str">
            <v>x</v>
          </cell>
          <cell r="P1122">
            <v>0.7</v>
          </cell>
          <cell r="Q1122" t="str">
            <v>x</v>
          </cell>
          <cell r="R1122">
            <v>100</v>
          </cell>
          <cell r="S1122" t="str">
            <v>=</v>
          </cell>
          <cell r="T1122">
            <v>1732.25</v>
          </cell>
        </row>
        <row r="1123">
          <cell r="G1123" t="str">
            <v>Aço</v>
          </cell>
          <cell r="P1123">
            <v>6.7160000000000002</v>
          </cell>
          <cell r="Q1123" t="str">
            <v>x</v>
          </cell>
          <cell r="R1123">
            <v>100</v>
          </cell>
          <cell r="S1123" t="str">
            <v>=</v>
          </cell>
          <cell r="T1123">
            <v>671.6</v>
          </cell>
        </row>
        <row r="1124">
          <cell r="T1124">
            <v>33771.85</v>
          </cell>
        </row>
        <row r="1126">
          <cell r="F1126" t="str">
            <v>11.05.02</v>
          </cell>
          <cell r="G1126" t="str">
            <v>EMOP</v>
          </cell>
          <cell r="H1126" t="str">
            <v>05.001.0186-0</v>
          </cell>
          <cell r="I1126" t="str">
            <v>05.001.0186-A</v>
          </cell>
          <cell r="J1126" t="str">
            <v>TRANSPORTE DE MATERIAIS ENCOSTA ABAIXO,SERVICO INTEIRAMENTEMANUAL,INCLUSIVE CARGA E DESCARGA</v>
          </cell>
          <cell r="K1126" t="e">
            <v>#REF!</v>
          </cell>
          <cell r="L1126" t="e">
            <v>#REF!</v>
          </cell>
          <cell r="M1126" t="e">
            <v>#REF!</v>
          </cell>
          <cell r="N1126" t="e">
            <v>#REF!</v>
          </cell>
          <cell r="O1126" t="e">
            <v>#REF!</v>
          </cell>
          <cell r="P1126" t="e">
            <v>#REF!</v>
          </cell>
          <cell r="Q1126" t="e">
            <v>#REF!</v>
          </cell>
          <cell r="R1126" t="e">
            <v>#REF!</v>
          </cell>
          <cell r="S1126" t="e">
            <v>#REF!</v>
          </cell>
          <cell r="T1126" t="e">
            <v>#REF!</v>
          </cell>
          <cell r="U1126" t="e">
            <v>#REF!</v>
          </cell>
          <cell r="V1126" t="str">
            <v>TXM</v>
          </cell>
          <cell r="W1126">
            <v>100697.8</v>
          </cell>
          <cell r="Y1126">
            <v>1.24</v>
          </cell>
          <cell r="Z1126">
            <v>1.1200000000000001</v>
          </cell>
          <cell r="AA1126">
            <v>124865.27</v>
          </cell>
          <cell r="AB1126">
            <v>112781.53</v>
          </cell>
        </row>
        <row r="1128">
          <cell r="N1128" t="str">
            <v>Volume</v>
          </cell>
          <cell r="P1128" t="str">
            <v>Peso</v>
          </cell>
          <cell r="R1128" t="str">
            <v>DMT médio</v>
          </cell>
          <cell r="T1128" t="str">
            <v>Total</v>
          </cell>
        </row>
        <row r="1129">
          <cell r="G1129" t="str">
            <v>Material escavado</v>
          </cell>
          <cell r="N1129">
            <v>592.34</v>
          </cell>
          <cell r="O1129" t="str">
            <v>x</v>
          </cell>
          <cell r="P1129">
            <v>1.7</v>
          </cell>
          <cell r="Q1129" t="str">
            <v>x</v>
          </cell>
          <cell r="R1129">
            <v>100</v>
          </cell>
          <cell r="S1129" t="str">
            <v>=</v>
          </cell>
          <cell r="T1129">
            <v>100697.8</v>
          </cell>
        </row>
        <row r="1130">
          <cell r="T1130">
            <v>100697.8</v>
          </cell>
        </row>
        <row r="1132">
          <cell r="F1132" t="str">
            <v>11.05.03</v>
          </cell>
          <cell r="G1132" t="str">
            <v>COMPOSIÇÃO</v>
          </cell>
          <cell r="H1132" t="str">
            <v>05.001.0190-5</v>
          </cell>
          <cell r="I1132" t="str">
            <v>05.001.0190-F</v>
          </cell>
          <cell r="J1132" t="str">
            <v>ENSACAMENTO DE MATERIAL A GRANEL</v>
          </cell>
          <cell r="K1132" t="e">
            <v>#REF!</v>
          </cell>
          <cell r="L1132" t="e">
            <v>#REF!</v>
          </cell>
          <cell r="M1132" t="e">
            <v>#REF!</v>
          </cell>
          <cell r="N1132" t="e">
            <v>#REF!</v>
          </cell>
          <cell r="O1132" t="e">
            <v>#REF!</v>
          </cell>
          <cell r="P1132" t="e">
            <v>#REF!</v>
          </cell>
          <cell r="Q1132" t="e">
            <v>#REF!</v>
          </cell>
          <cell r="R1132" t="e">
            <v>#REF!</v>
          </cell>
          <cell r="S1132" t="e">
            <v>#REF!</v>
          </cell>
          <cell r="T1132" t="e">
            <v>#REF!</v>
          </cell>
          <cell r="U1132" t="e">
            <v>#REF!</v>
          </cell>
          <cell r="V1132" t="str">
            <v>M3</v>
          </cell>
          <cell r="W1132">
            <v>592.34</v>
          </cell>
          <cell r="Y1132">
            <v>106.07</v>
          </cell>
          <cell r="Z1132">
            <v>106.07</v>
          </cell>
          <cell r="AA1132">
            <v>62829.5</v>
          </cell>
          <cell r="AB1132">
            <v>62829.5</v>
          </cell>
        </row>
        <row r="1134">
          <cell r="R1134" t="str">
            <v>Volume</v>
          </cell>
          <cell r="T1134" t="str">
            <v>Total</v>
          </cell>
        </row>
        <row r="1135">
          <cell r="G1135" t="str">
            <v>Material escavado</v>
          </cell>
          <cell r="R1135">
            <v>592.34</v>
          </cell>
          <cell r="S1135" t="str">
            <v>=</v>
          </cell>
          <cell r="T1135">
            <v>592.34</v>
          </cell>
        </row>
        <row r="1136">
          <cell r="T1136">
            <v>592.34</v>
          </cell>
        </row>
        <row r="1138">
          <cell r="F1138" t="str">
            <v>11.06</v>
          </cell>
          <cell r="G1138" t="str">
            <v>ESTRUTURAS</v>
          </cell>
          <cell r="AA1138">
            <v>317726.34999999998</v>
          </cell>
          <cell r="AB1138">
            <v>300511.36000000004</v>
          </cell>
        </row>
        <row r="1139">
          <cell r="F1139" t="str">
            <v>11.06.01</v>
          </cell>
          <cell r="G1139" t="str">
            <v>EMOP</v>
          </cell>
          <cell r="H1139" t="str">
            <v>11.003.0003-1</v>
          </cell>
          <cell r="I1139" t="str">
            <v>11.003.0003-B</v>
          </cell>
          <cell r="J1139" t="str">
            <v>CONCRETO DOSADO RACIONALMENTE PARA UMA RESISTENCIA CARACTERISTICA A COMPRESSAO DE 20MPA,INCLUSIVE MATERIAIS,TRANSPORTE,PREPARO COM BETONEIRA,LANCAMENTO E ADENSAMENTO</v>
          </cell>
          <cell r="K1139" t="e">
            <v>#REF!</v>
          </cell>
          <cell r="L1139" t="e">
            <v>#REF!</v>
          </cell>
          <cell r="M1139" t="e">
            <v>#REF!</v>
          </cell>
          <cell r="N1139" t="e">
            <v>#REF!</v>
          </cell>
          <cell r="O1139" t="e">
            <v>#REF!</v>
          </cell>
          <cell r="P1139" t="e">
            <v>#REF!</v>
          </cell>
          <cell r="Q1139" t="e">
            <v>#REF!</v>
          </cell>
          <cell r="R1139" t="e">
            <v>#REF!</v>
          </cell>
          <cell r="S1139" t="e">
            <v>#REF!</v>
          </cell>
          <cell r="T1139" t="e">
            <v>#REF!</v>
          </cell>
          <cell r="U1139" t="e">
            <v>#REF!</v>
          </cell>
          <cell r="V1139" t="str">
            <v>M3</v>
          </cell>
          <cell r="W1139">
            <v>13.000000000000002</v>
          </cell>
          <cell r="Y1139">
            <v>657.88</v>
          </cell>
          <cell r="Z1139">
            <v>634.45000000000005</v>
          </cell>
          <cell r="AA1139">
            <v>8552.44</v>
          </cell>
          <cell r="AB1139">
            <v>8247.85</v>
          </cell>
        </row>
        <row r="1141">
          <cell r="L1141" t="str">
            <v>Quantidade</v>
          </cell>
          <cell r="N1141" t="str">
            <v>Comprimento</v>
          </cell>
          <cell r="P1141" t="str">
            <v>Largura</v>
          </cell>
          <cell r="R1141" t="str">
            <v>Altura</v>
          </cell>
          <cell r="T1141" t="str">
            <v>Total</v>
          </cell>
        </row>
        <row r="1142">
          <cell r="G1142" t="str">
            <v>Canaleta</v>
          </cell>
          <cell r="N1142">
            <v>60</v>
          </cell>
          <cell r="O1142" t="str">
            <v>x</v>
          </cell>
          <cell r="P1142">
            <v>0.6</v>
          </cell>
          <cell r="Q1142" t="str">
            <v>x</v>
          </cell>
          <cell r="R1142">
            <v>0.05</v>
          </cell>
          <cell r="S1142" t="str">
            <v>=</v>
          </cell>
          <cell r="T1142">
            <v>1.8</v>
          </cell>
        </row>
        <row r="1143">
          <cell r="G1143" t="str">
            <v>Escada Hidráulica</v>
          </cell>
          <cell r="N1143">
            <v>200</v>
          </cell>
          <cell r="O1143" t="str">
            <v>x</v>
          </cell>
          <cell r="P1143">
            <v>1.1000000000000001</v>
          </cell>
          <cell r="Q1143" t="str">
            <v>x</v>
          </cell>
          <cell r="R1143">
            <v>0.05</v>
          </cell>
          <cell r="S1143" t="str">
            <v>=</v>
          </cell>
          <cell r="T1143">
            <v>11</v>
          </cell>
        </row>
        <row r="1144">
          <cell r="G1144" t="str">
            <v>Caixa de Passagem</v>
          </cell>
          <cell r="L1144">
            <v>1</v>
          </cell>
          <cell r="M1144" t="str">
            <v>x</v>
          </cell>
          <cell r="N1144">
            <v>1.1000000000000001</v>
          </cell>
          <cell r="O1144" t="str">
            <v>x</v>
          </cell>
          <cell r="P1144">
            <v>1.1000000000000001</v>
          </cell>
          <cell r="Q1144" t="str">
            <v>x</v>
          </cell>
          <cell r="R1144">
            <v>0.05</v>
          </cell>
          <cell r="S1144" t="str">
            <v>=</v>
          </cell>
          <cell r="T1144">
            <v>0.06</v>
          </cell>
        </row>
        <row r="1145">
          <cell r="G1145" t="str">
            <v>Dissipador de energia</v>
          </cell>
          <cell r="L1145">
            <v>2</v>
          </cell>
          <cell r="M1145" t="str">
            <v>x</v>
          </cell>
          <cell r="N1145">
            <v>2</v>
          </cell>
          <cell r="O1145" t="str">
            <v>x</v>
          </cell>
          <cell r="P1145">
            <v>0.7</v>
          </cell>
          <cell r="Q1145" t="str">
            <v>x</v>
          </cell>
          <cell r="R1145">
            <v>0.05</v>
          </cell>
          <cell r="S1145" t="str">
            <v>=</v>
          </cell>
          <cell r="T1145">
            <v>0.14000000000000001</v>
          </cell>
        </row>
        <row r="1146">
          <cell r="T1146">
            <v>13.000000000000002</v>
          </cell>
        </row>
        <row r="1148">
          <cell r="F1148" t="str">
            <v>11.06.02</v>
          </cell>
          <cell r="G1148" t="str">
            <v>EMOP</v>
          </cell>
          <cell r="H1148" t="str">
            <v>11.003.0006-0</v>
          </cell>
          <cell r="I1148" t="str">
            <v>11.003.0006-A</v>
          </cell>
          <cell r="J1148" t="str">
            <v>CONCRETO DOSADO RACIONALMENTE PARA UMA RESISTENCIA CARACTERISTICA A COMPRESSAO DE 30MPA,INCLUSIVE MATERIAIS,TRANSPORTE,PREPARO COM BETONEIRA,LANCAMENTO E ADENSAMENTO</v>
          </cell>
          <cell r="K1148" t="e">
            <v>#REF!</v>
          </cell>
          <cell r="L1148" t="e">
            <v>#REF!</v>
          </cell>
          <cell r="M1148" t="e">
            <v>#REF!</v>
          </cell>
          <cell r="N1148" t="e">
            <v>#REF!</v>
          </cell>
          <cell r="O1148" t="e">
            <v>#REF!</v>
          </cell>
          <cell r="P1148" t="e">
            <v>#REF!</v>
          </cell>
          <cell r="Q1148" t="e">
            <v>#REF!</v>
          </cell>
          <cell r="R1148" t="e">
            <v>#REF!</v>
          </cell>
          <cell r="S1148" t="e">
            <v>#REF!</v>
          </cell>
          <cell r="T1148" t="e">
            <v>#REF!</v>
          </cell>
          <cell r="U1148" t="e">
            <v>#REF!</v>
          </cell>
          <cell r="V1148" t="str">
            <v>M3</v>
          </cell>
          <cell r="W1148">
            <v>117.69999999999999</v>
          </cell>
          <cell r="Y1148">
            <v>708.48</v>
          </cell>
          <cell r="Z1148">
            <v>685.04</v>
          </cell>
          <cell r="AA1148">
            <v>83388.09</v>
          </cell>
          <cell r="AB1148">
            <v>80629.2</v>
          </cell>
        </row>
        <row r="1150">
          <cell r="L1150" t="str">
            <v>Quantidade</v>
          </cell>
          <cell r="N1150" t="str">
            <v>Comprimento</v>
          </cell>
          <cell r="P1150" t="str">
            <v>Perímetro</v>
          </cell>
          <cell r="R1150" t="str">
            <v>Espessura</v>
          </cell>
          <cell r="T1150" t="str">
            <v>Total</v>
          </cell>
        </row>
        <row r="1151">
          <cell r="G1151" t="str">
            <v>Canaleta</v>
          </cell>
          <cell r="N1151">
            <v>60</v>
          </cell>
          <cell r="O1151" t="str">
            <v>x</v>
          </cell>
          <cell r="P1151">
            <v>1.2</v>
          </cell>
          <cell r="Q1151" t="str">
            <v>x</v>
          </cell>
          <cell r="R1151">
            <v>0.15</v>
          </cell>
          <cell r="S1151" t="str">
            <v>=</v>
          </cell>
          <cell r="T1151">
            <v>10.8</v>
          </cell>
        </row>
        <row r="1152">
          <cell r="G1152" t="str">
            <v>Escada Hidráulica</v>
          </cell>
          <cell r="N1152">
            <v>200</v>
          </cell>
          <cell r="O1152" t="str">
            <v>x</v>
          </cell>
          <cell r="P1152">
            <v>2.5</v>
          </cell>
          <cell r="Q1152" t="str">
            <v>x</v>
          </cell>
          <cell r="R1152">
            <v>0.15</v>
          </cell>
          <cell r="S1152" t="str">
            <v>=</v>
          </cell>
          <cell r="T1152">
            <v>75</v>
          </cell>
        </row>
        <row r="1153">
          <cell r="G1153" t="str">
            <v>Caixa de Passagem</v>
          </cell>
          <cell r="L1153">
            <v>1</v>
          </cell>
          <cell r="M1153" t="str">
            <v>x</v>
          </cell>
          <cell r="N1153">
            <v>1.1000000000000001</v>
          </cell>
          <cell r="O1153" t="str">
            <v>x</v>
          </cell>
          <cell r="P1153">
            <v>3.5</v>
          </cell>
          <cell r="Q1153" t="str">
            <v>x</v>
          </cell>
          <cell r="R1153">
            <v>0.15</v>
          </cell>
          <cell r="S1153" t="str">
            <v>=</v>
          </cell>
          <cell r="T1153">
            <v>0.56999999999999995</v>
          </cell>
        </row>
        <row r="1154">
          <cell r="L1154" t="str">
            <v>Quantidade</v>
          </cell>
          <cell r="N1154" t="str">
            <v>Comprimento</v>
          </cell>
          <cell r="P1154" t="str">
            <v>Largura</v>
          </cell>
          <cell r="R1154" t="str">
            <v>Altura</v>
          </cell>
          <cell r="T1154" t="str">
            <v>Total</v>
          </cell>
        </row>
        <row r="1155">
          <cell r="G1155" t="str">
            <v>Cintas</v>
          </cell>
          <cell r="L1155">
            <v>134</v>
          </cell>
          <cell r="M1155" t="str">
            <v>x</v>
          </cell>
          <cell r="N1155">
            <v>1.1000000000000001</v>
          </cell>
          <cell r="O1155" t="str">
            <v>x</v>
          </cell>
          <cell r="P1155">
            <v>0.15</v>
          </cell>
          <cell r="Q1155" t="str">
            <v>x</v>
          </cell>
          <cell r="R1155">
            <v>0.3</v>
          </cell>
          <cell r="S1155" t="str">
            <v>=</v>
          </cell>
          <cell r="T1155">
            <v>6.63</v>
          </cell>
        </row>
        <row r="1156">
          <cell r="G1156" t="str">
            <v>Degrau (0,50x0,30)</v>
          </cell>
          <cell r="L1156">
            <v>400</v>
          </cell>
          <cell r="M1156" t="str">
            <v>x</v>
          </cell>
          <cell r="N1156">
            <v>0.8</v>
          </cell>
          <cell r="O1156" t="str">
            <v>x</v>
          </cell>
          <cell r="P1156">
            <v>0.5</v>
          </cell>
          <cell r="Q1156" t="str">
            <v>x</v>
          </cell>
          <cell r="R1156">
            <v>0.15</v>
          </cell>
          <cell r="S1156" t="str">
            <v>=</v>
          </cell>
          <cell r="T1156">
            <v>24</v>
          </cell>
        </row>
        <row r="1157">
          <cell r="G1157" t="str">
            <v>Caixa de Passagem</v>
          </cell>
          <cell r="L1157">
            <v>1</v>
          </cell>
          <cell r="M1157" t="str">
            <v>x</v>
          </cell>
          <cell r="N1157">
            <v>0.8</v>
          </cell>
          <cell r="O1157" t="str">
            <v>x</v>
          </cell>
          <cell r="P1157">
            <v>0.8</v>
          </cell>
          <cell r="Q1157" t="str">
            <v>x</v>
          </cell>
          <cell r="R1157">
            <v>0.15</v>
          </cell>
          <cell r="S1157" t="str">
            <v>=</v>
          </cell>
          <cell r="T1157">
            <v>0.09</v>
          </cell>
        </row>
        <row r="1158">
          <cell r="L1158" t="str">
            <v>Quantidade</v>
          </cell>
          <cell r="R1158" t="str">
            <v>Volume</v>
          </cell>
        </row>
        <row r="1159">
          <cell r="G1159" t="str">
            <v>Dissipador de energia</v>
          </cell>
          <cell r="L1159">
            <v>2</v>
          </cell>
          <cell r="M1159" t="str">
            <v>x</v>
          </cell>
          <cell r="R1159">
            <v>0.30499999999999999</v>
          </cell>
          <cell r="S1159" t="str">
            <v>=</v>
          </cell>
          <cell r="T1159">
            <v>0.61</v>
          </cell>
        </row>
        <row r="1160">
          <cell r="T1160">
            <v>117.69999999999999</v>
          </cell>
        </row>
        <row r="1162">
          <cell r="F1162" t="str">
            <v>11.06.03</v>
          </cell>
          <cell r="G1162" t="str">
            <v>EMOP</v>
          </cell>
          <cell r="H1162" t="str">
            <v>11.004.0066-0</v>
          </cell>
          <cell r="I1162" t="str">
            <v>11.004.0066-A</v>
          </cell>
          <cell r="J1162" t="str">
            <v>ESCORAMENTO DE FORMA DE PARAMETROS VERTICAIS,PARA ALTURA ATE1,50M,COM APROVEITAMENTO DE 2 VEZES DA MADEIRA,INCLUSIVE RETIRADA</v>
          </cell>
          <cell r="K1162" t="e">
            <v>#REF!</v>
          </cell>
          <cell r="L1162" t="e">
            <v>#REF!</v>
          </cell>
          <cell r="M1162" t="e">
            <v>#REF!</v>
          </cell>
          <cell r="N1162" t="e">
            <v>#REF!</v>
          </cell>
          <cell r="O1162" t="e">
            <v>#REF!</v>
          </cell>
          <cell r="P1162" t="e">
            <v>#REF!</v>
          </cell>
          <cell r="Q1162" t="e">
            <v>#REF!</v>
          </cell>
          <cell r="R1162" t="e">
            <v>#REF!</v>
          </cell>
          <cell r="S1162" t="e">
            <v>#REF!</v>
          </cell>
          <cell r="T1162" t="e">
            <v>#REF!</v>
          </cell>
          <cell r="U1162" t="e">
            <v>#REF!</v>
          </cell>
          <cell r="V1162" t="str">
            <v>M2</v>
          </cell>
          <cell r="W1162">
            <v>989.86</v>
          </cell>
          <cell r="Y1162">
            <v>38.58</v>
          </cell>
          <cell r="Z1162">
            <v>36.1</v>
          </cell>
          <cell r="AA1162">
            <v>38188.79</v>
          </cell>
          <cell r="AB1162">
            <v>35733.94</v>
          </cell>
        </row>
        <row r="1164">
          <cell r="N1164" t="str">
            <v>Quantidade</v>
          </cell>
          <cell r="P1164" t="str">
            <v>Comprimento</v>
          </cell>
          <cell r="R1164" t="str">
            <v>Altura</v>
          </cell>
          <cell r="T1164" t="str">
            <v>Total</v>
          </cell>
        </row>
        <row r="1165">
          <cell r="G1165" t="str">
            <v>Canaleta</v>
          </cell>
          <cell r="N1165">
            <v>1</v>
          </cell>
          <cell r="O1165" t="str">
            <v>x</v>
          </cell>
          <cell r="P1165">
            <v>60</v>
          </cell>
          <cell r="Q1165" t="str">
            <v>x</v>
          </cell>
          <cell r="R1165">
            <v>1.5</v>
          </cell>
          <cell r="S1165" t="str">
            <v>=</v>
          </cell>
          <cell r="T1165">
            <v>90</v>
          </cell>
        </row>
        <row r="1166">
          <cell r="G1166" t="str">
            <v>Escada Hidráulica</v>
          </cell>
          <cell r="N1166">
            <v>1</v>
          </cell>
          <cell r="O1166" t="str">
            <v>x</v>
          </cell>
          <cell r="P1166">
            <v>200</v>
          </cell>
          <cell r="Q1166" t="str">
            <v>x</v>
          </cell>
          <cell r="R1166">
            <v>3.5</v>
          </cell>
          <cell r="S1166" t="str">
            <v>=</v>
          </cell>
          <cell r="T1166">
            <v>700</v>
          </cell>
        </row>
        <row r="1167">
          <cell r="G1167" t="str">
            <v>Cintas</v>
          </cell>
          <cell r="N1167">
            <v>134</v>
          </cell>
          <cell r="O1167" t="str">
            <v>x</v>
          </cell>
          <cell r="P1167">
            <v>1.1000000000000001</v>
          </cell>
          <cell r="Q1167" t="str">
            <v>x</v>
          </cell>
          <cell r="R1167">
            <v>0.6</v>
          </cell>
          <cell r="S1167" t="str">
            <v>=</v>
          </cell>
          <cell r="T1167">
            <v>88.44</v>
          </cell>
        </row>
        <row r="1168">
          <cell r="G1168" t="str">
            <v>Degrau (0,50x0,30)</v>
          </cell>
          <cell r="N1168">
            <v>400</v>
          </cell>
          <cell r="O1168" t="str">
            <v>x</v>
          </cell>
          <cell r="P1168">
            <v>0.8</v>
          </cell>
          <cell r="Q1168" t="str">
            <v>x</v>
          </cell>
          <cell r="R1168">
            <v>0.3</v>
          </cell>
          <cell r="S1168" t="str">
            <v>=</v>
          </cell>
          <cell r="T1168">
            <v>96</v>
          </cell>
        </row>
        <row r="1169">
          <cell r="G1169" t="str">
            <v>Caixa de Passagem</v>
          </cell>
          <cell r="N1169">
            <v>1</v>
          </cell>
          <cell r="O1169" t="str">
            <v>x</v>
          </cell>
          <cell r="P1169">
            <v>3.2</v>
          </cell>
          <cell r="Q1169" t="str">
            <v>x</v>
          </cell>
          <cell r="R1169">
            <v>1.1000000000000001</v>
          </cell>
          <cell r="S1169" t="str">
            <v>=</v>
          </cell>
          <cell r="T1169">
            <v>3.52</v>
          </cell>
        </row>
        <row r="1170">
          <cell r="G1170" t="str">
            <v>Caixa de Passagem</v>
          </cell>
          <cell r="N1170">
            <v>1</v>
          </cell>
          <cell r="O1170" t="str">
            <v>x</v>
          </cell>
          <cell r="P1170">
            <v>3.2</v>
          </cell>
          <cell r="Q1170" t="str">
            <v>x</v>
          </cell>
          <cell r="R1170">
            <v>1.3</v>
          </cell>
          <cell r="S1170" t="str">
            <v>=</v>
          </cell>
          <cell r="T1170">
            <v>4.16</v>
          </cell>
        </row>
        <row r="1171">
          <cell r="N1171" t="str">
            <v>Quantidade</v>
          </cell>
          <cell r="R1171" t="str">
            <v>Área</v>
          </cell>
        </row>
        <row r="1172">
          <cell r="G1172" t="str">
            <v>Dissipador de energia</v>
          </cell>
          <cell r="N1172">
            <v>2</v>
          </cell>
          <cell r="O1172" t="str">
            <v>x</v>
          </cell>
          <cell r="R1172">
            <v>3.87</v>
          </cell>
          <cell r="S1172" t="str">
            <v>=</v>
          </cell>
          <cell r="T1172">
            <v>7.74</v>
          </cell>
        </row>
        <row r="1173">
          <cell r="T1173">
            <v>989.86</v>
          </cell>
        </row>
        <row r="1175">
          <cell r="F1175" t="str">
            <v>11.06.04</v>
          </cell>
          <cell r="G1175" t="str">
            <v>EMOP</v>
          </cell>
          <cell r="H1175" t="str">
            <v>11.005.0001-1</v>
          </cell>
          <cell r="I1175" t="str">
            <v>11.005.0001-B</v>
          </cell>
          <cell r="J1175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  <cell r="K1175" t="e">
            <v>#REF!</v>
          </cell>
          <cell r="L1175" t="e">
            <v>#REF!</v>
          </cell>
          <cell r="M1175" t="e">
            <v>#REF!</v>
          </cell>
          <cell r="N1175" t="e">
            <v>#REF!</v>
          </cell>
          <cell r="O1175" t="e">
            <v>#REF!</v>
          </cell>
          <cell r="P1175" t="e">
            <v>#REF!</v>
          </cell>
          <cell r="Q1175" t="e">
            <v>#REF!</v>
          </cell>
          <cell r="R1175" t="e">
            <v>#REF!</v>
          </cell>
          <cell r="S1175" t="e">
            <v>#REF!</v>
          </cell>
          <cell r="T1175" t="e">
            <v>#REF!</v>
          </cell>
          <cell r="U1175" t="e">
            <v>#REF!</v>
          </cell>
          <cell r="V1175" t="str">
            <v>M2</v>
          </cell>
          <cell r="W1175">
            <v>989.86</v>
          </cell>
          <cell r="Y1175">
            <v>100.45</v>
          </cell>
          <cell r="Z1175">
            <v>92.31</v>
          </cell>
          <cell r="AA1175">
            <v>99431.43</v>
          </cell>
          <cell r="AB1175">
            <v>91373.97</v>
          </cell>
        </row>
        <row r="1177">
          <cell r="N1177" t="str">
            <v>Quantidade</v>
          </cell>
          <cell r="P1177" t="str">
            <v>Comprimento</v>
          </cell>
          <cell r="R1177" t="str">
            <v>Altura</v>
          </cell>
          <cell r="T1177" t="str">
            <v>Total</v>
          </cell>
        </row>
        <row r="1178">
          <cell r="G1178" t="str">
            <v>Canaleta</v>
          </cell>
          <cell r="N1178">
            <v>1</v>
          </cell>
          <cell r="O1178" t="str">
            <v>x</v>
          </cell>
          <cell r="P1178">
            <v>60</v>
          </cell>
          <cell r="Q1178" t="str">
            <v>x</v>
          </cell>
          <cell r="R1178">
            <v>1.5</v>
          </cell>
          <cell r="S1178" t="str">
            <v>=</v>
          </cell>
          <cell r="T1178">
            <v>90</v>
          </cell>
        </row>
        <row r="1179">
          <cell r="G1179" t="str">
            <v>Escada Hidráulica</v>
          </cell>
          <cell r="N1179">
            <v>1</v>
          </cell>
          <cell r="O1179" t="str">
            <v>x</v>
          </cell>
          <cell r="P1179">
            <v>200</v>
          </cell>
          <cell r="Q1179" t="str">
            <v>x</v>
          </cell>
          <cell r="R1179">
            <v>3.5</v>
          </cell>
          <cell r="S1179" t="str">
            <v>=</v>
          </cell>
          <cell r="T1179">
            <v>700</v>
          </cell>
        </row>
        <row r="1180">
          <cell r="G1180" t="str">
            <v>Cintas</v>
          </cell>
          <cell r="N1180">
            <v>134</v>
          </cell>
          <cell r="O1180" t="str">
            <v>x</v>
          </cell>
          <cell r="P1180">
            <v>1.1000000000000001</v>
          </cell>
          <cell r="Q1180" t="str">
            <v>x</v>
          </cell>
          <cell r="R1180">
            <v>0.6</v>
          </cell>
          <cell r="S1180" t="str">
            <v>=</v>
          </cell>
          <cell r="T1180">
            <v>88.44</v>
          </cell>
        </row>
        <row r="1181">
          <cell r="G1181" t="str">
            <v>Degrau (0,50x0,30)</v>
          </cell>
          <cell r="N1181">
            <v>400</v>
          </cell>
          <cell r="O1181" t="str">
            <v>x</v>
          </cell>
          <cell r="P1181">
            <v>0.8</v>
          </cell>
          <cell r="Q1181" t="str">
            <v>x</v>
          </cell>
          <cell r="R1181">
            <v>0.3</v>
          </cell>
          <cell r="S1181" t="str">
            <v>=</v>
          </cell>
          <cell r="T1181">
            <v>96</v>
          </cell>
        </row>
        <row r="1182">
          <cell r="G1182" t="str">
            <v>Caixa de Passagem</v>
          </cell>
          <cell r="N1182">
            <v>1</v>
          </cell>
          <cell r="O1182" t="str">
            <v>x</v>
          </cell>
          <cell r="P1182">
            <v>3.2</v>
          </cell>
          <cell r="Q1182" t="str">
            <v>x</v>
          </cell>
          <cell r="R1182">
            <v>1.1000000000000001</v>
          </cell>
          <cell r="S1182" t="str">
            <v>=</v>
          </cell>
          <cell r="T1182">
            <v>3.52</v>
          </cell>
        </row>
        <row r="1183">
          <cell r="G1183" t="str">
            <v>Caixa de Passagem</v>
          </cell>
          <cell r="N1183">
            <v>1</v>
          </cell>
          <cell r="O1183" t="str">
            <v>x</v>
          </cell>
          <cell r="P1183">
            <v>3.2</v>
          </cell>
          <cell r="Q1183" t="str">
            <v>x</v>
          </cell>
          <cell r="R1183">
            <v>1.3</v>
          </cell>
          <cell r="S1183" t="str">
            <v>=</v>
          </cell>
          <cell r="T1183">
            <v>4.16</v>
          </cell>
        </row>
        <row r="1184">
          <cell r="N1184" t="str">
            <v>Quantidade</v>
          </cell>
          <cell r="R1184" t="str">
            <v>Área</v>
          </cell>
        </row>
        <row r="1185">
          <cell r="G1185" t="str">
            <v>Dissipador de energia</v>
          </cell>
          <cell r="N1185">
            <v>2</v>
          </cell>
          <cell r="O1185" t="str">
            <v>x</v>
          </cell>
          <cell r="R1185">
            <v>3.87</v>
          </cell>
          <cell r="S1185" t="str">
            <v>=</v>
          </cell>
          <cell r="T1185">
            <v>7.74</v>
          </cell>
        </row>
        <row r="1186">
          <cell r="T1186">
            <v>989.86</v>
          </cell>
        </row>
        <row r="1188">
          <cell r="F1188" t="str">
            <v>11.06.05</v>
          </cell>
          <cell r="G1188" t="str">
            <v>EMOP</v>
          </cell>
          <cell r="H1188" t="str">
            <v>11.009.0070-1</v>
          </cell>
          <cell r="I1188" t="str">
            <v>11.009.0070-B</v>
          </cell>
          <cell r="J1188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  <cell r="K1188" t="e">
            <v>#REF!</v>
          </cell>
          <cell r="L1188" t="e">
            <v>#REF!</v>
          </cell>
          <cell r="M1188" t="e">
            <v>#REF!</v>
          </cell>
          <cell r="N1188" t="e">
            <v>#REF!</v>
          </cell>
          <cell r="O1188" t="e">
            <v>#REF!</v>
          </cell>
          <cell r="P1188" t="e">
            <v>#REF!</v>
          </cell>
          <cell r="Q1188" t="e">
            <v>#REF!</v>
          </cell>
          <cell r="R1188" t="e">
            <v>#REF!</v>
          </cell>
          <cell r="S1188" t="e">
            <v>#REF!</v>
          </cell>
          <cell r="T1188" t="e">
            <v>#REF!</v>
          </cell>
          <cell r="U1188" t="e">
            <v>#REF!</v>
          </cell>
          <cell r="V1188" t="str">
            <v>KG</v>
          </cell>
          <cell r="W1188">
            <v>1836</v>
          </cell>
          <cell r="Y1188">
            <v>13.6</v>
          </cell>
          <cell r="Z1188">
            <v>13</v>
          </cell>
          <cell r="AA1188">
            <v>24969.599999999999</v>
          </cell>
          <cell r="AB1188">
            <v>23868</v>
          </cell>
        </row>
        <row r="1190">
          <cell r="P1190" t="str">
            <v>Comprimento</v>
          </cell>
          <cell r="R1190" t="str">
            <v>Peso</v>
          </cell>
          <cell r="T1190" t="str">
            <v>Total</v>
          </cell>
        </row>
        <row r="1191">
          <cell r="G1191" t="str">
            <v>Canaleta</v>
          </cell>
          <cell r="P1191">
            <v>60</v>
          </cell>
          <cell r="Q1191" t="str">
            <v>x</v>
          </cell>
          <cell r="R1191">
            <v>3</v>
          </cell>
          <cell r="S1191" t="str">
            <v>=</v>
          </cell>
          <cell r="T1191">
            <v>180</v>
          </cell>
        </row>
        <row r="1192">
          <cell r="G1192" t="str">
            <v>Escada Hidráulica</v>
          </cell>
          <cell r="P1192">
            <v>200</v>
          </cell>
          <cell r="Q1192" t="str">
            <v>x</v>
          </cell>
          <cell r="R1192">
            <v>8</v>
          </cell>
          <cell r="S1192" t="str">
            <v>=</v>
          </cell>
          <cell r="T1192">
            <v>1600</v>
          </cell>
        </row>
        <row r="1193">
          <cell r="P1193" t="str">
            <v>Quantidade</v>
          </cell>
          <cell r="R1193" t="str">
            <v>Peso</v>
          </cell>
          <cell r="T1193" t="str">
            <v>Total</v>
          </cell>
        </row>
        <row r="1194">
          <cell r="G1194" t="str">
            <v>Caixa de Passagem</v>
          </cell>
          <cell r="P1194">
            <v>1</v>
          </cell>
          <cell r="Q1194" t="str">
            <v>x</v>
          </cell>
          <cell r="R1194">
            <v>56</v>
          </cell>
          <cell r="S1194" t="str">
            <v>=</v>
          </cell>
          <cell r="T1194">
            <v>56</v>
          </cell>
        </row>
        <row r="1195">
          <cell r="T1195">
            <v>1836</v>
          </cell>
        </row>
        <row r="1197">
          <cell r="F1197" t="str">
            <v>11.06.06</v>
          </cell>
          <cell r="G1197" t="str">
            <v>EMOP</v>
          </cell>
          <cell r="H1197" t="str">
            <v>11.009.0072-1</v>
          </cell>
          <cell r="I1197" t="str">
            <v>11.009.0072-B</v>
          </cell>
          <cell r="J1197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  <cell r="K1197" t="e">
            <v>#REF!</v>
          </cell>
          <cell r="L1197" t="e">
            <v>#REF!</v>
          </cell>
          <cell r="M1197" t="e">
            <v>#REF!</v>
          </cell>
          <cell r="N1197" t="e">
            <v>#REF!</v>
          </cell>
          <cell r="O1197" t="e">
            <v>#REF!</v>
          </cell>
          <cell r="P1197" t="e">
            <v>#REF!</v>
          </cell>
          <cell r="Q1197" t="e">
            <v>#REF!</v>
          </cell>
          <cell r="R1197" t="e">
            <v>#REF!</v>
          </cell>
          <cell r="S1197" t="e">
            <v>#REF!</v>
          </cell>
          <cell r="T1197" t="e">
            <v>#REF!</v>
          </cell>
          <cell r="U1197" t="e">
            <v>#REF!</v>
          </cell>
          <cell r="V1197" t="str">
            <v>KG</v>
          </cell>
          <cell r="W1197">
            <v>4880</v>
          </cell>
          <cell r="Y1197">
            <v>12.95</v>
          </cell>
          <cell r="Z1197">
            <v>12.43</v>
          </cell>
          <cell r="AA1197">
            <v>63196</v>
          </cell>
          <cell r="AB1197">
            <v>60658.400000000001</v>
          </cell>
        </row>
        <row r="1199">
          <cell r="P1199" t="str">
            <v>Comprimento</v>
          </cell>
          <cell r="R1199" t="str">
            <v>Peso</v>
          </cell>
          <cell r="T1199" t="str">
            <v>Total</v>
          </cell>
        </row>
        <row r="1200">
          <cell r="G1200" t="str">
            <v>Canaleta</v>
          </cell>
          <cell r="P1200">
            <v>60</v>
          </cell>
          <cell r="Q1200" t="str">
            <v>x</v>
          </cell>
          <cell r="R1200">
            <v>8</v>
          </cell>
          <cell r="S1200" t="str">
            <v>=</v>
          </cell>
          <cell r="T1200">
            <v>480</v>
          </cell>
        </row>
        <row r="1201">
          <cell r="G1201" t="str">
            <v>Escada Hidráulica</v>
          </cell>
          <cell r="P1201">
            <v>200</v>
          </cell>
          <cell r="Q1201" t="str">
            <v>x</v>
          </cell>
          <cell r="R1201">
            <v>22</v>
          </cell>
          <cell r="S1201" t="str">
            <v>=</v>
          </cell>
          <cell r="T1201">
            <v>4400</v>
          </cell>
        </row>
        <row r="1202">
          <cell r="T1202">
            <v>4880</v>
          </cell>
        </row>
        <row r="1204">
          <cell r="F1204" t="str">
            <v>11.07</v>
          </cell>
          <cell r="G1204" t="str">
            <v>SERRALHERIA</v>
          </cell>
          <cell r="AA1204">
            <v>1497.77</v>
          </cell>
          <cell r="AB1204">
            <v>1391.07</v>
          </cell>
        </row>
        <row r="1205">
          <cell r="F1205" t="str">
            <v>11.07.01</v>
          </cell>
          <cell r="G1205" t="str">
            <v>EMOP</v>
          </cell>
          <cell r="H1205" t="str">
            <v>14.002.0166-0</v>
          </cell>
          <cell r="I1205" t="str">
            <v>14.002.0166-A</v>
          </cell>
          <cell r="J1205" t="str">
            <v>GRADE DE ACO COM BARRAS REDONDAS DE 3/4" NA VERTICAL,ESPACADAS DE 10CM,FIXADAS EM BARRAS CHATAS DE 2"X3/8".FORNECIMENTOE COLOCACAO</v>
          </cell>
          <cell r="K1205" t="e">
            <v>#REF!</v>
          </cell>
          <cell r="L1205" t="e">
            <v>#REF!</v>
          </cell>
          <cell r="M1205" t="e">
            <v>#REF!</v>
          </cell>
          <cell r="N1205" t="e">
            <v>#REF!</v>
          </cell>
          <cell r="O1205" t="e">
            <v>#REF!</v>
          </cell>
          <cell r="P1205" t="e">
            <v>#REF!</v>
          </cell>
          <cell r="Q1205" t="e">
            <v>#REF!</v>
          </cell>
          <cell r="R1205" t="e">
            <v>#REF!</v>
          </cell>
          <cell r="S1205" t="e">
            <v>#REF!</v>
          </cell>
          <cell r="T1205" t="e">
            <v>#REF!</v>
          </cell>
          <cell r="U1205" t="e">
            <v>#REF!</v>
          </cell>
          <cell r="V1205" t="str">
            <v>M2</v>
          </cell>
          <cell r="W1205">
            <v>1.52</v>
          </cell>
          <cell r="Y1205">
            <v>985.38</v>
          </cell>
          <cell r="Z1205">
            <v>915.18</v>
          </cell>
          <cell r="AA1205">
            <v>1497.77</v>
          </cell>
          <cell r="AB1205">
            <v>1391.07</v>
          </cell>
        </row>
        <row r="1207">
          <cell r="N1207" t="str">
            <v>Quantidade</v>
          </cell>
          <cell r="P1207" t="str">
            <v>Comprimento</v>
          </cell>
          <cell r="R1207" t="str">
            <v>Altura</v>
          </cell>
          <cell r="T1207" t="str">
            <v>Total</v>
          </cell>
        </row>
        <row r="1208">
          <cell r="G1208" t="str">
            <v>Caixa de Passagem</v>
          </cell>
          <cell r="N1208">
            <v>1</v>
          </cell>
          <cell r="O1208" t="str">
            <v>x</v>
          </cell>
          <cell r="P1208">
            <v>0.8</v>
          </cell>
          <cell r="Q1208" t="str">
            <v>x</v>
          </cell>
          <cell r="R1208">
            <v>1.1000000000000001</v>
          </cell>
          <cell r="S1208" t="str">
            <v>=</v>
          </cell>
          <cell r="T1208">
            <v>0.88</v>
          </cell>
        </row>
        <row r="1209">
          <cell r="G1209" t="str">
            <v>Caixa de Passagem</v>
          </cell>
          <cell r="N1209">
            <v>1</v>
          </cell>
          <cell r="O1209" t="str">
            <v>x</v>
          </cell>
          <cell r="P1209">
            <v>0.8</v>
          </cell>
          <cell r="Q1209" t="str">
            <v>x</v>
          </cell>
          <cell r="R1209">
            <v>0.8</v>
          </cell>
          <cell r="S1209" t="str">
            <v>=</v>
          </cell>
          <cell r="T1209">
            <v>0.64</v>
          </cell>
        </row>
        <row r="1210">
          <cell r="T1210">
            <v>1.52</v>
          </cell>
        </row>
        <row r="1212">
          <cell r="F1212" t="str">
            <v>11.08</v>
          </cell>
          <cell r="G1212" t="str">
            <v>DISSIPADOR DE ENERGIA</v>
          </cell>
          <cell r="AA1212">
            <v>527.39</v>
          </cell>
          <cell r="AB1212">
            <v>490.8</v>
          </cell>
        </row>
        <row r="1213">
          <cell r="F1213" t="str">
            <v>11.08.01</v>
          </cell>
          <cell r="G1213" t="str">
            <v>EMOP</v>
          </cell>
          <cell r="H1213" t="str">
            <v>20.029.0001-0</v>
          </cell>
          <cell r="I1213" t="str">
            <v>20.029.0001-A</v>
          </cell>
          <cell r="J1213" t="str">
            <v>DISSIPADOR DE ENERGIA EM PEDRA ARGAMASSADA,INCLUSIVE MATERIAIS DE ESCAVACAO,MEDIDO POR VOLUME DE PEDRA ARGAMASSADA</v>
          </cell>
          <cell r="K1213" t="e">
            <v>#REF!</v>
          </cell>
          <cell r="L1213" t="e">
            <v>#REF!</v>
          </cell>
          <cell r="M1213" t="e">
            <v>#REF!</v>
          </cell>
          <cell r="N1213" t="e">
            <v>#REF!</v>
          </cell>
          <cell r="O1213" t="e">
            <v>#REF!</v>
          </cell>
          <cell r="P1213" t="e">
            <v>#REF!</v>
          </cell>
          <cell r="Q1213" t="e">
            <v>#REF!</v>
          </cell>
          <cell r="R1213" t="e">
            <v>#REF!</v>
          </cell>
          <cell r="S1213" t="e">
            <v>#REF!</v>
          </cell>
          <cell r="T1213" t="e">
            <v>#REF!</v>
          </cell>
          <cell r="U1213" t="e">
            <v>#REF!</v>
          </cell>
          <cell r="V1213" t="str">
            <v>M3</v>
          </cell>
          <cell r="W1213">
            <v>0.72000000000000008</v>
          </cell>
          <cell r="Y1213">
            <v>732.49</v>
          </cell>
          <cell r="Z1213">
            <v>681.67</v>
          </cell>
          <cell r="AA1213">
            <v>527.39</v>
          </cell>
          <cell r="AB1213">
            <v>490.8</v>
          </cell>
        </row>
        <row r="1215">
          <cell r="L1215" t="str">
            <v>Quantidade</v>
          </cell>
          <cell r="N1215" t="str">
            <v>Comprimento</v>
          </cell>
          <cell r="P1215" t="str">
            <v>Largura</v>
          </cell>
          <cell r="R1215" t="str">
            <v>Espessura</v>
          </cell>
          <cell r="T1215" t="str">
            <v>Total</v>
          </cell>
        </row>
        <row r="1216">
          <cell r="G1216" t="str">
            <v>Dissipador de energia</v>
          </cell>
          <cell r="L1216">
            <v>2</v>
          </cell>
          <cell r="M1216" t="str">
            <v>x</v>
          </cell>
          <cell r="N1216">
            <v>2</v>
          </cell>
          <cell r="O1216" t="str">
            <v>x</v>
          </cell>
          <cell r="P1216">
            <v>0.7</v>
          </cell>
          <cell r="Q1216" t="str">
            <v>x</v>
          </cell>
          <cell r="R1216">
            <v>0.2</v>
          </cell>
          <cell r="S1216" t="str">
            <v>=</v>
          </cell>
          <cell r="T1216">
            <v>0.56000000000000005</v>
          </cell>
        </row>
        <row r="1217">
          <cell r="G1217" t="str">
            <v>Descida de entrada da caixa</v>
          </cell>
          <cell r="L1217">
            <v>2</v>
          </cell>
          <cell r="M1217" t="str">
            <v>x</v>
          </cell>
          <cell r="N1217">
            <v>0.6</v>
          </cell>
          <cell r="O1217" t="str">
            <v>x</v>
          </cell>
          <cell r="P1217">
            <v>0.7</v>
          </cell>
          <cell r="Q1217" t="str">
            <v>x</v>
          </cell>
          <cell r="R1217">
            <v>0.2</v>
          </cell>
          <cell r="S1217" t="str">
            <v>=</v>
          </cell>
          <cell r="T1217">
            <v>0.16</v>
          </cell>
        </row>
        <row r="1218">
          <cell r="T1218">
            <v>0.72000000000000008</v>
          </cell>
        </row>
        <row r="1220">
          <cell r="F1220" t="str">
            <v>12</v>
          </cell>
          <cell r="G1220" t="str">
            <v>AS BUILT</v>
          </cell>
          <cell r="AA1220">
            <v>20836.400000000001</v>
          </cell>
          <cell r="AB1220">
            <v>18750.7</v>
          </cell>
        </row>
        <row r="1221">
          <cell r="F1221" t="str">
            <v>12.01</v>
          </cell>
          <cell r="G1221" t="str">
            <v>AS BUILT</v>
          </cell>
          <cell r="AA1221">
            <v>20836.400000000001</v>
          </cell>
          <cell r="AB1221">
            <v>18750.7</v>
          </cell>
        </row>
        <row r="1222">
          <cell r="F1222" t="str">
            <v>12.01.01</v>
          </cell>
          <cell r="G1222" t="str">
            <v>EMOP</v>
          </cell>
          <cell r="H1222" t="str">
            <v>01.050.0300-0</v>
          </cell>
          <cell r="I1222" t="str">
            <v>01.050.0300-A</v>
          </cell>
          <cell r="J1222" t="str">
    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    </cell>
          <cell r="K1222" t="e">
            <v>#REF!</v>
          </cell>
          <cell r="L1222" t="e">
            <v>#REF!</v>
          </cell>
          <cell r="M1222" t="e">
            <v>#REF!</v>
          </cell>
          <cell r="N1222" t="e">
            <v>#REF!</v>
          </cell>
          <cell r="O1222" t="e">
            <v>#REF!</v>
          </cell>
          <cell r="P1222" t="e">
            <v>#REF!</v>
          </cell>
          <cell r="Q1222" t="e">
            <v>#REF!</v>
          </cell>
          <cell r="R1222" t="e">
            <v>#REF!</v>
          </cell>
          <cell r="S1222" t="e">
            <v>#REF!</v>
          </cell>
          <cell r="T1222" t="e">
            <v>#REF!</v>
          </cell>
          <cell r="U1222" t="e">
            <v>#REF!</v>
          </cell>
          <cell r="V1222" t="str">
            <v>UN</v>
          </cell>
          <cell r="W1222">
            <v>10</v>
          </cell>
          <cell r="Y1222">
            <v>2083.64</v>
          </cell>
          <cell r="Z1222">
            <v>1875.07</v>
          </cell>
          <cell r="AA1222">
            <v>20836.400000000001</v>
          </cell>
          <cell r="AB1222">
            <v>18750.7</v>
          </cell>
        </row>
        <row r="1224">
          <cell r="R1224" t="str">
            <v>Quantidade</v>
          </cell>
          <cell r="T1224" t="str">
            <v>Total</v>
          </cell>
        </row>
        <row r="1225">
          <cell r="R1225">
            <v>10</v>
          </cell>
          <cell r="S1225" t="str">
            <v>=</v>
          </cell>
          <cell r="T1225">
            <v>10</v>
          </cell>
        </row>
        <row r="1226">
          <cell r="T1226">
            <v>10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eltonsl\Desktop\Delton\GPG173_Rua%20Jo&#227;o%20Caetano%20Bairro%20Caxamb&#250;\GPG173_Planilha%20Or&#231;ament&#225;ria%20REV14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OnLoad="1" refreshedBy="Delton de Souza Lima" refreshedDate="45848.503478935185" createdVersion="6" refreshedVersion="6" minRefreshableVersion="3" recordCount="1360" xr:uid="{EA840DD0-F546-46D8-B79C-A3BBA29AE173}">
  <cacheSource type="worksheet">
    <worksheetSource ref="F18:F1378" sheet="MEMÓRIA DE CÁLCULO" r:id="rId2"/>
  </cacheSource>
  <cacheFields count="1">
    <cacheField name="ITEM" numFmtId="0">
      <sharedItems containsBlank="1" count="2007">
        <s v="01"/>
        <s v="01.01"/>
        <s v="01.01.01"/>
        <m/>
        <s v="01.01.02"/>
        <s v="01.01.03"/>
        <s v="01.01.04"/>
        <s v="01.01.05"/>
        <s v="01.02"/>
        <s v="01.02.01"/>
        <s v="01.02.02"/>
        <s v="01.03"/>
        <s v="01.03.01"/>
        <s v="01.04"/>
        <s v="01.04.01"/>
        <s v="01.04.02"/>
        <s v="01.04.03"/>
        <s v="01.04.04"/>
        <s v="01.04.05"/>
        <s v="01.04.06"/>
        <s v="02"/>
        <s v="02.01"/>
        <s v="02.01.01"/>
        <s v="02.01.02"/>
        <s v="02.01.03"/>
        <s v="02.01.04"/>
        <s v="02.02"/>
        <s v="02.02.01"/>
        <s v="02.03"/>
        <s v="02.03.01"/>
        <s v="02.04"/>
        <s v="02.04.01"/>
        <s v="02.05"/>
        <s v="02.05.01"/>
        <s v="02.06"/>
        <s v="02.06.01"/>
        <s v="03"/>
        <s v="03.01"/>
        <s v="03.01.01"/>
        <s v="03.01.02"/>
        <s v="03.01.03"/>
        <s v="03.01.04"/>
        <s v="04"/>
        <s v="04.01"/>
        <s v="04.01.01"/>
        <s v="04.01.02"/>
        <s v="04.01.03"/>
        <s v="04.01.04"/>
        <s v="04.01.05"/>
        <s v="04.01.06"/>
        <s v="04.01.07"/>
        <s v="04.01.08"/>
        <s v="04.01.09"/>
        <s v="04.01.10"/>
        <s v="04.01.11"/>
        <s v="04.01.12"/>
        <s v="05"/>
        <s v="05.01"/>
        <s v="05.01.01"/>
        <s v="05.01.02"/>
        <s v="06"/>
        <s v="06.01"/>
        <s v="06.01.01"/>
        <s v="07"/>
        <s v="07.01"/>
        <s v="07.01.01"/>
        <s v="07.01.02"/>
        <s v="07.01.03"/>
        <s v="07.02"/>
        <s v="07.02.01"/>
        <s v="07.02.02"/>
        <s v="07.02.03"/>
        <s v="07.03"/>
        <s v="07.03.01"/>
        <s v="07.03.02"/>
        <s v="07.03.03"/>
        <s v="07.03.04"/>
        <s v="07.03.05"/>
        <s v="07.03.06"/>
        <s v="07.03.07"/>
        <s v="07.03.08"/>
        <s v="07.03.09"/>
        <s v="07.03.10"/>
        <s v="07.03.11"/>
        <s v="07.03.12"/>
        <s v="07.03.13"/>
        <s v="07.03.14"/>
        <s v="07.03.15"/>
        <s v="08"/>
        <s v="08.01"/>
        <s v="08.01.01"/>
        <s v="08.02"/>
        <s v="08.02.01"/>
        <s v="08.03"/>
        <s v="08.03.01"/>
        <s v="08.03.02"/>
        <s v="08.03.03"/>
        <s v="08.03.04"/>
        <s v="08.04"/>
        <s v="08.04.01"/>
        <s v="08.04.02"/>
        <s v="08.04.03"/>
        <s v="08.04.04"/>
        <s v="08.05"/>
        <s v="08.05.01"/>
        <s v="08.05.02"/>
        <s v="08.05.03"/>
        <s v="08.05.04"/>
        <s v="08.06"/>
        <s v="08.06.01"/>
        <s v="08.06.02"/>
        <s v="08.06.03"/>
        <s v="08.06.04"/>
        <s v="08.06.05"/>
        <s v="08.06.06"/>
        <s v="08.06.07"/>
        <s v="08.07"/>
        <s v="08.07.01"/>
        <s v="08.07.02"/>
        <s v="08.07.03"/>
        <s v="08.08"/>
        <s v="08.08.01"/>
        <s v="08.09"/>
        <s v="08.09.01"/>
        <s v="08.09.02"/>
        <s v="08.10"/>
        <s v="08.10.01"/>
        <s v="08.10.02"/>
        <s v="08.10.03"/>
        <s v="08.10.04"/>
        <s v="08.10.05"/>
        <s v="08.10.06"/>
        <s v="08.10.07"/>
        <s v="08.10.08"/>
        <s v="08.10.09"/>
        <s v="08.10.10"/>
        <s v="08.10.11"/>
        <s v="08.10.12"/>
        <s v="08.10.13"/>
        <s v="08.10.14"/>
        <s v="08.11"/>
        <s v="08.11.01"/>
        <s v="08.12"/>
        <s v="08.12.01"/>
        <s v="08.12.02"/>
        <s v="08.12.03"/>
        <s v="08.13"/>
        <s v="08.13.01"/>
        <s v="08.13.02"/>
        <s v="08.14"/>
        <s v="08.14.01"/>
        <s v="09"/>
        <s v="09.01"/>
        <s v="09.01.01"/>
        <s v="09.02"/>
        <s v="09.02.01"/>
        <s v="09.03"/>
        <s v="09.03.01"/>
        <s v="09.03.02"/>
        <s v="09.04"/>
        <s v="09.04.01"/>
        <s v="09.04.02"/>
        <s v="09.04.03"/>
        <s v="09.05"/>
        <s v="09.05.01"/>
        <s v="09.05.02"/>
        <s v="09.05.03"/>
        <s v="09.05.04"/>
        <s v="09.06"/>
        <s v="09.06.01"/>
        <s v="09.06.02"/>
        <s v="09.06.03"/>
        <s v="09.06.04"/>
        <s v="09.06.05"/>
        <s v="09.06.06"/>
        <s v="09.07"/>
        <s v="09.07.01"/>
        <s v="09.08"/>
        <s v="09.08.01"/>
        <s v="09.08.02"/>
        <s v="09.08.03"/>
        <s v="09.08.04"/>
        <s v="09.08.05"/>
        <s v="09.08.06"/>
        <s v="09.08.07"/>
        <s v="09.08.08"/>
        <s v="10"/>
        <s v="10.01"/>
        <s v="10.01.01"/>
        <s v="10.02"/>
        <s v="10.02.01"/>
        <s v="10.02.02"/>
        <s v="10.02.03"/>
        <s v="10.02.04"/>
        <s v="10.03"/>
        <s v="10.03.01"/>
        <s v="10.03.02"/>
        <s v="10.04"/>
        <s v="10.04.01"/>
        <s v="10.04.02"/>
        <s v="11"/>
        <s v="11.01"/>
        <s v="11.01.01"/>
        <s v="11.02"/>
        <s v="11.02.01"/>
        <s v="11.03"/>
        <s v="11.03.01"/>
        <s v="11.03.02"/>
        <s v="11.04"/>
        <s v="11.04.01"/>
        <s v="11.04.02"/>
        <s v="11.04.03"/>
        <s v="11.04.04"/>
        <s v="11.05"/>
        <s v="11.05.01"/>
        <s v="11.05.02"/>
        <s v="11.05.03"/>
        <s v="11.06"/>
        <s v="11.06.01"/>
        <s v="11.06.02"/>
        <s v="11.06.03"/>
        <s v="11.06.04"/>
        <s v="11.06.05"/>
        <s v="11.06.06"/>
        <s v="11.07"/>
        <s v="11.07.01"/>
        <s v="11.08"/>
        <s v="11.08.01"/>
        <s v="12"/>
        <s v="12.01"/>
        <s v="12.01.01"/>
        <s v="07.05.12" u="1"/>
        <e v="#VALUE!" u="1"/>
        <s v="08.05.14" u="1"/>
        <s v="09.05.06" u="1"/>
        <s v="09.05.16" u="1"/>
        <s v="01.04.07" u="1"/>
        <s v="09.05.26" u="1"/>
        <s v="12.04.01" u="1"/>
        <s v="09.13" u="1"/>
        <s v="09.10.10" u="1"/>
        <s v="06.05.01" u="1"/>
        <s v="06.05.11" u="1"/>
        <s v="07.05.03" u="1"/>
        <s v="07.05.13" u="1"/>
        <s v="08.05.05" u="1"/>
        <s v="08.05.15" u="1"/>
        <s v="09.05.07" u="1"/>
        <s v="09.05.17" u="1"/>
        <s v="01.04.08" u="1"/>
        <s v="09.05.27" u="1"/>
        <s v="12.04.02" u="1"/>
        <s v="05.08" u="1"/>
        <s v="09.10.01" u="1"/>
        <s v="09.10.11" u="1"/>
        <s v="05.05.10" u="1"/>
        <s v="06.05.02" u="1"/>
        <s v="06.05.12" u="1"/>
        <s v="07.05.04" u="1"/>
        <s v="07.05.14" u="1"/>
        <s v="08.05.06" u="1"/>
        <s v="08.05.16" u="1"/>
        <s v="09.05.08" u="1"/>
        <s v="09.05.18" u="1"/>
        <s v="09.05.28" u="1"/>
        <s v="12.04.03" u="1"/>
        <s v="08.10.20" u="1"/>
        <s v="08.10.30" u="1"/>
        <s v="09.10.02" u="1"/>
        <s v="08.10.40" u="1"/>
        <s v="09.10.12" u="1"/>
        <s v="08.10.50" u="1"/>
        <s v="05.05.01" u="1"/>
        <s v="08.10.60" u="1"/>
        <s v="05.05.11" u="1"/>
        <s v="06.05.03" u="1"/>
        <s v="06.05.13" u="1"/>
        <s v="10.07" u="1"/>
        <s v="07.05.05" u="1"/>
        <s v="07.05.15" u="1"/>
        <s v="08.05.07" u="1"/>
        <s v="08.05.17" u="1"/>
        <s v="10.04.10" u="1"/>
        <s v="09.05.09" u="1"/>
        <s v="09.05.19" u="1"/>
        <s v="09.05.29" u="1"/>
        <s v="12.04.04" u="1"/>
        <s v="04.08" u="1"/>
        <s v="08.10.21" u="1"/>
        <s v="08.10.31" u="1"/>
        <s v="04.05.10" u="1"/>
        <s v="09.10.03" u="1"/>
        <s v="08.10.41" u="1"/>
        <s v="09.10.13" u="1"/>
        <s v="08.10.51" u="1"/>
        <s v="05.05.02" u="1"/>
        <s v="08.10.61" u="1"/>
        <s v="05.05.12" u="1"/>
        <s v="06.05.04" u="1"/>
        <s v="06.05.14" u="1"/>
        <s v="07.05.06" u="1"/>
        <s v="07.05.16" u="1"/>
        <s v="08.05.08" u="1"/>
        <s v="08.05.18" u="1"/>
        <s v="08.10.22" u="1"/>
        <s v="04.05.01" u="1"/>
        <s v="08.10.32" u="1"/>
        <s v="04.05.11" u="1"/>
        <s v="09.10.04" u="1"/>
        <s v="08.10.42" u="1"/>
        <s v="09.10.14" u="1"/>
        <s v="08.10.52" u="1"/>
        <s v="05.05.03" u="1"/>
        <s v="08.10.62" u="1"/>
        <s v="05.05.13" u="1"/>
        <s v="06.05.05" u="1"/>
        <s v="06.05.15" u="1"/>
        <s v="07.05.07" u="1"/>
        <s v="07.05.17" u="1"/>
        <s v="08.05.09" u="1"/>
        <s v="12.02" u="1"/>
        <s v="08.05.19" u="1"/>
        <s v="03.08" u="1"/>
        <s v="07.10.01" u="1"/>
        <s v="03.05.10" u="1"/>
        <s v="06.03" u="1"/>
        <s v="08.10.23" u="1"/>
        <s v="04.05.02" u="1"/>
        <s v="08.10.33" u="1"/>
        <s v="04.05.12" u="1"/>
        <s v="09.10.05" u="1"/>
        <s v="08.10.43" u="1"/>
        <s v="08.10.53" u="1"/>
        <s v="05.05.04" u="1"/>
        <s v="08.10.63" u="1"/>
        <s v="05.05.14" u="1"/>
        <s v="06.05.06" u="1"/>
        <s v="06.05.16" u="1"/>
        <s v="07.05.08" u="1"/>
        <s v="07.05.18" u="1"/>
        <s v="06.13" u="1"/>
        <s v="10.04.03" u="1"/>
        <s v="07.10.02" u="1"/>
        <s v="03.05.01" u="1"/>
        <s v="03.05.11" u="1"/>
        <s v="08.10.24" u="1"/>
        <s v="04.05.03" u="1"/>
        <s v="08.10.34" u="1"/>
        <s v="04.05.13" u="1"/>
        <s v="09.10.06" u="1"/>
        <s v="08.10.44" u="1"/>
        <s v="08.10.54" u="1"/>
        <s v="05.05.05" u="1"/>
        <s v="05.05.15" u="1"/>
        <s v="06.05.07" u="1"/>
        <s v="06.05.17" u="1"/>
        <s v="07.05.09" u="1"/>
        <s v="03.15.01" u="1"/>
        <s v="07.05.19" u="1"/>
        <s v="10.04.04" u="1"/>
        <s v="02.08" u="1"/>
        <s v="06.10.01" u="1"/>
        <s v="07.10.03" u="1"/>
        <s v="05.03" u="1"/>
        <s v="03.05.02" u="1"/>
        <s v="03.05.12" u="1"/>
        <s v="08.10.15" u="1"/>
        <s v="08.10.25" u="1"/>
        <s v="04.05.04" u="1"/>
        <s v="08.10.35" u="1"/>
        <s v="04.05.14" u="1"/>
        <s v="09.10.07" u="1"/>
        <s v="08.10.45" u="1"/>
        <s v="08.10.55" u="1"/>
        <s v="05.05.06" u="1"/>
        <s v="05.05.16" u="1"/>
        <s v="06.05.08" u="1"/>
        <s v="06.05.18" u="1"/>
        <s v="05.13" u="1"/>
        <s v="10.04.05" u="1"/>
        <s v="06.10.02" u="1"/>
        <s v="03.05.03" u="1"/>
        <s v="03.05.13" u="1"/>
        <s v="08.10.16" u="1"/>
        <s v="08.10.26" u="1"/>
        <s v="04.05.05" u="1"/>
        <s v="08.10.36" u="1"/>
        <s v="09.10.08" u="1"/>
        <s v="08.10.46" u="1"/>
        <s v="08.10.56" u="1"/>
        <s v="05.05.07" u="1"/>
        <s v="05.05.17" u="1"/>
        <s v="06.05.09" u="1"/>
        <s v="06.05.19" u="1"/>
        <s v="10.04.06" u="1"/>
        <s v="05.10.01" u="1"/>
        <s v="06.10.03" u="1"/>
        <s v="04.03" u="1"/>
        <s v="02.05.02" u="1"/>
        <s v="03.05.04" u="1"/>
        <s v="03.05.14" u="1"/>
        <s v="08.10.17" u="1"/>
        <s v="08.10.27" u="1"/>
        <s v="04.05.06" u="1"/>
        <s v="08.10.37" u="1"/>
        <s v="09.10.09" u="1"/>
        <s v="08.10.47" u="1"/>
        <s v="08.10.57" u="1"/>
        <s v="05.05.08" u="1"/>
        <s v="05.05.18" u="1"/>
        <s v="04.13" u="1"/>
        <s v="09.09" u="1"/>
        <s v="10.04.07" u="1"/>
        <s v="05.10.02" u="1"/>
        <s v="09.06.10" u="1"/>
        <s v="01.05.01" u="1"/>
        <s v="09.06.20" u="1"/>
        <s v="06.10.04" u="1"/>
        <s v="02.05.03" u="1"/>
        <s v="03.05.05" u="1"/>
        <s v="03.05.15" u="1"/>
        <s v="08.10.18" u="1"/>
        <s v="08.10.28" u="1"/>
        <s v="04.05.07" u="1"/>
        <s v="08.10.38" u="1"/>
        <s v="08.10.48" u="1"/>
        <s v="08.10.58" u="1"/>
        <s v="05.05.09" u="1"/>
        <s v="05.05.19" u="1"/>
        <s v="04.10.01" u="1"/>
        <s v="10.04.08" u="1"/>
        <s v="05.10.03" u="1"/>
        <s v="03.03" u="1"/>
        <s v="09.06.11" u="1"/>
        <s v="01.05.02" u="1"/>
        <s v="09.06.21" u="1"/>
        <s v="06.10.05" u="1"/>
        <s v="03.05.06" u="1"/>
        <s v="03.05.16" u="1"/>
        <s v="08.10.19" u="1"/>
        <s v="08.10.29" u="1"/>
        <s v="04.05.08" u="1"/>
        <s v="08.10.39" u="1"/>
        <s v="08.10.49" u="1"/>
        <s v="08.10.59" u="1"/>
        <s v="03.13" u="1"/>
        <s v="04.10.02" u="1"/>
        <s v="08.06.10" u="1"/>
        <s v="08.06.20" u="1"/>
        <s v="10.04.09" u="1"/>
        <s v="05.10.04" u="1"/>
        <s v="09.06.12" u="1"/>
        <s v="09.06.22" u="1"/>
        <s v="06.10.06" u="1"/>
        <s v="03.05.07" u="1"/>
        <s v="03.05.17" u="1"/>
        <s v="04.05.09" u="1"/>
        <s v="03.10.01" u="1"/>
        <s v="04.10.03" u="1"/>
        <s v="08.06.11" u="1"/>
        <s v="08.06.21" u="1"/>
        <s v="05.10.05" u="1"/>
        <s v="09.06.13" u="1"/>
        <s v="09.06.23" u="1"/>
        <s v="03.05.08" u="1"/>
        <s v="07.09" u="1"/>
        <s v="03.10.02" u="1"/>
        <s v="07.06.10" u="1"/>
        <s v="07.06.20" u="1"/>
        <s v="04.10.04" u="1"/>
        <s v="08.06.12" u="1"/>
        <s v="08.06.22" u="1"/>
        <s v="05.10.06" u="1"/>
        <s v="09.06.14" u="1"/>
        <s v="09.06.24" u="1"/>
        <s v="03.05.09" u="1"/>
        <s v="03.10.03" u="1"/>
        <s v="07.06.01" u="1"/>
        <s v="07.06.11" u="1"/>
        <s v="07.06.21" u="1"/>
        <s v="04.10.05" u="1"/>
        <s v="08.06.13" u="1"/>
        <s v="08.06.23" u="1"/>
        <s v="12.08" u="1"/>
        <s v="09.06.15" u="1"/>
        <s v="09.06.25" u="1"/>
        <s v="06.09" u="1"/>
        <s v="06.06.10" u="1"/>
        <s v="06.06.20" u="1"/>
        <s v="03.10.04" u="1"/>
        <s v="07.06.02" u="1"/>
        <s v="07.06.12" u="1"/>
        <s v="07.06.22" u="1"/>
        <s v="04.10.06" u="1"/>
        <s v="08.06.14" u="1"/>
        <s v="08.06.24" u="1"/>
        <s v="09.01.10" u="1"/>
        <s v="09.06.16" u="1"/>
        <s v="09.06.26" u="1"/>
        <s v="12.05.01" u="1"/>
        <s v="09.14" u="1"/>
        <s v="09.11.10" u="1"/>
        <s v="09.11.20" u="1"/>
        <s v="09.11.30" u="1"/>
        <s v="09.11.40" u="1"/>
        <s v="09.11.50" u="1"/>
        <s v="06.06.01" u="1"/>
        <s v="09.11.60" u="1"/>
        <s v="06.06.11" u="1"/>
        <s v="06.06.21" u="1"/>
        <s v="03.10.05" u="1"/>
        <s v="07.06.03" u="1"/>
        <s v="07.06.13" u="1"/>
        <s v="07.06.23" u="1"/>
        <s v="08.06.15" u="1"/>
        <s v="08.06.25" u="1"/>
        <s v="09.01.11" u="1"/>
        <s v="09.06.07" u="1"/>
        <s v="09.06.17" u="1"/>
        <s v="09.06.27" u="1"/>
        <s v="12.05.02" u="1"/>
        <s v="05.09" u="1"/>
        <s v="09.11.01" u="1"/>
        <s v="09.11.11" u="1"/>
        <s v="09.11.21" u="1"/>
        <s v="09.11.31" u="1"/>
        <s v="05.06.10" u="1"/>
        <s v="09.11.41" u="1"/>
        <s v="05.06.20" u="1"/>
        <s v="09.11.51" u="1"/>
        <s v="06.06.02" u="1"/>
        <s v="09.11.61" u="1"/>
        <s v="06.06.12" u="1"/>
        <s v="06.06.22" u="1"/>
        <s v="03.10.06" u="1"/>
        <s v="07.06.04" u="1"/>
        <s v="07.06.14" u="1"/>
        <s v="07.06.24" u="1"/>
        <s v="08.01.10" u="1"/>
        <s v="08.06.16" u="1"/>
        <s v="08.06.26" u="1"/>
        <s v="09.01.02" u="1"/>
        <s v="09.01.12" u="1"/>
        <s v="09.06.08" u="1"/>
        <s v="09.06.18" u="1"/>
        <s v="09.06.28" u="1"/>
        <s v="12.05.03" u="1"/>
        <s v="08.11.10" u="1"/>
        <s v="08.11.20" u="1"/>
        <s v="08.11.30" u="1"/>
        <s v="09.11.02" u="1"/>
        <s v="08.11.40" u="1"/>
        <s v="09.11.12" u="1"/>
        <s v="08.11.50" u="1"/>
        <s v="09.11.22" u="1"/>
        <s v="05.06.01" u="1"/>
        <s v="08.11.60" u="1"/>
        <s v="09.11.32" u="1"/>
        <s v="05.06.11" u="1"/>
        <s v="09.11.42" u="1"/>
        <s v="05.06.21" u="1"/>
        <s v="09.11.52" u="1"/>
        <s v="06.06.03" u="1"/>
        <s v="09.11.62" u="1"/>
        <s v="06.06.13" u="1"/>
        <s v="06.06.23" u="1"/>
        <s v="10.08" u="1"/>
        <s v="07.06.05" u="1"/>
        <s v="07.06.15" u="1"/>
        <s v="07.06.25" u="1"/>
        <s v="08.01.11" u="1"/>
        <s v="08.06.17" u="1"/>
        <s v="08.06.27" u="1"/>
        <s v="09.01.03" u="1"/>
        <s v="09.01.13" u="1"/>
        <s v="09.06.09" u="1"/>
        <s v="09.06.19" u="1"/>
        <s v="09.06.29" u="1"/>
        <s v="12.05.04" u="1"/>
        <s v="04.09" u="1"/>
        <s v="08.11.11" u="1"/>
        <s v="08.11.21" u="1"/>
        <s v="08.11.31" u="1"/>
        <s v="09.11.03" u="1"/>
        <s v="08.11.41" u="1"/>
        <s v="09.11.13" u="1"/>
        <s v="07.04" u="1"/>
        <s v="08.11.51" u="1"/>
        <s v="09.11.23" u="1"/>
        <s v="05.06.02" u="1"/>
        <s v="08.11.61" u="1"/>
        <s v="09.11.33" u="1"/>
        <s v="05.06.12" u="1"/>
        <s v="09.11.43" u="1"/>
        <s v="05.06.22" u="1"/>
        <s v="09.11.53" u="1"/>
        <s v="06.06.04" u="1"/>
        <s v="09.11.63" u="1"/>
        <s v="06.06.14" u="1"/>
        <s v="06.06.24" u="1"/>
        <s v="07.01.10" u="1"/>
        <s v="07.06.06" u="1"/>
        <s v="07.06.16" u="1"/>
        <s v="07.06.26" u="1"/>
        <s v="08.01.02" u="1"/>
        <s v="08.01.12" u="1"/>
        <s v="08.06.08" u="1"/>
        <s v="08.06.18" u="1"/>
        <s v="08.06.28" u="1"/>
        <s v="10.05.01" u="1"/>
        <s v="09.01.04" u="1"/>
        <s v="09.01.14" u="1"/>
        <s v="08.11.02" u="1"/>
        <s v="08.11.12" u="1"/>
        <s v="08.11.22" u="1"/>
        <s v="04.06.01" u="1"/>
        <s v="08.11.32" u="1"/>
        <s v="09.11.04" u="1"/>
        <s v="08.11.42" u="1"/>
        <s v="09.11.14" u="1"/>
        <s v="08.11.52" u="1"/>
        <s v="09.11.24" u="1"/>
        <s v="05.06.03" u="1"/>
        <s v="08.11.62" u="1"/>
        <s v="09.11.34" u="1"/>
        <s v="05.06.13" u="1"/>
        <s v="09.11.44" u="1"/>
        <s v="05.06.23" u="1"/>
        <s v="09.11.54" u="1"/>
        <s v="06.06.05" u="1"/>
        <s v="06.06.15" u="1"/>
        <s v="06.06.25" u="1"/>
        <s v="07.01.11" u="1"/>
        <s v="07.06.07" u="1"/>
        <s v="07.06.17" u="1"/>
        <s v="07.06.27" u="1"/>
        <s v="08.01.03" u="1"/>
        <s v="08.01.13" u="1"/>
        <s v="08.06.09" u="1"/>
        <s v="12.03" u="1"/>
        <s v="08.06.19" u="1"/>
        <s v="08.06.29" u="1"/>
        <s v="10.05.02" u="1"/>
        <s v="09.01.05" u="1"/>
        <s v="09.01.15" u="1"/>
        <s v="11.05.04" u="1"/>
        <s v="03.09" u="1"/>
        <s v="08.11.03" u="1"/>
        <s v="08.11.13" u="1"/>
        <s v="06.04" u="1"/>
        <s v="08.11.23" u="1"/>
        <s v="04.06.02" u="1"/>
        <s v="08.11.33" u="1"/>
        <s v="09.11.05" u="1"/>
        <s v="08.11.43" u="1"/>
        <s v="09.11.15" u="1"/>
        <s v="08.11.53" u="1"/>
        <s v="09.11.25" u="1"/>
        <s v="05.06.04" u="1"/>
        <s v="08.11.63" u="1"/>
        <s v="09.11.35" u="1"/>
        <s v="05.06.14" u="1"/>
        <s v="09.11.45" u="1"/>
        <s v="05.06.24" u="1"/>
        <s v="09.11.55" u="1"/>
        <s v="06.01.10" u="1"/>
        <s v="06.06.06" u="1"/>
        <s v="06.01.20" u="1"/>
        <s v="06.06.16" u="1"/>
        <s v="06.01.30" u="1"/>
        <s v="06.06.26" u="1"/>
        <s v="07.01.12" u="1"/>
        <s v="07.06.08" u="1"/>
        <s v="07.06.18" u="1"/>
        <s v="07.06.28" u="1"/>
        <s v="08.01.04" u="1"/>
        <s v="08.01.14" u="1"/>
        <s v="06.14" u="1"/>
        <s v="10.05.03" u="1"/>
        <s v="09.01.06" u="1"/>
        <s v="09.01.16" u="1"/>
        <s v="06.11.10" u="1"/>
        <s v="06.11.20" u="1"/>
        <s v="06.11.30" u="1"/>
        <s v="06.11.40" u="1"/>
        <s v="06.11.50" u="1"/>
        <s v="03.06.01" u="1"/>
        <s v="06.11.60" u="1"/>
        <s v="08.11.04" u="1"/>
        <s v="08.11.14" u="1"/>
        <s v="08.11.24" u="1"/>
        <s v="04.06.03" u="1"/>
        <s v="08.11.34" u="1"/>
        <s v="09.11.06" u="1"/>
        <s v="08.11.44" u="1"/>
        <s v="09.11.16" u="1"/>
        <s v="08.11.54" u="1"/>
        <s v="09.11.26" u="1"/>
        <s v="05.06.05" u="1"/>
        <s v="09.11.36" u="1"/>
        <s v="05.06.15" u="1"/>
        <s v="09.11.46" u="1"/>
        <s v="05.06.25" u="1"/>
        <s v="09.11.56" u="1"/>
        <s v="06.01.11" u="1"/>
        <s v="06.06.07" u="1"/>
        <s v="06.01.21" u="1"/>
        <s v="06.06.17" u="1"/>
        <s v="06.01.31" u="1"/>
        <s v="06.06.27" u="1"/>
        <s v="07.01.13" u="1"/>
        <s v="07.06.09" u="1"/>
        <s v="07.06.19" u="1"/>
        <s v="07.06.29" u="1"/>
        <s v="08.01.05" u="1"/>
        <s v="08.01.15" u="1"/>
        <s v="10.05.04" u="1"/>
        <s v="02.09" u="1"/>
        <s v="09.01.07" u="1"/>
        <s v="09.01.17" u="1"/>
        <s v="06.11.01" u="1"/>
        <s v="06.11.11" u="1"/>
        <s v="06.11.21" u="1"/>
        <s v="06.11.31" u="1"/>
        <s v="06.11.41" u="1"/>
        <s v="05.04" u="1"/>
        <s v="06.11.51" u="1"/>
        <s v="03.06.02" u="1"/>
        <s v="06.11.61" u="1"/>
        <s v="08.11.05" u="1"/>
        <s v="08.11.15" u="1"/>
        <s v="08.11.25" u="1"/>
        <s v="08.11.35" u="1"/>
        <s v="09.11.07" u="1"/>
        <s v="08.11.45" u="1"/>
        <s v="09.11.17" u="1"/>
        <s v="08.11.55" u="1"/>
        <s v="05.01.10" u="1"/>
        <s v="09.11.27" u="1"/>
        <s v="05.06.06" u="1"/>
        <s v="05.01.20" u="1"/>
        <s v="09.11.37" u="1"/>
        <s v="05.06.16" u="1"/>
        <s v="05.01.30" u="1"/>
        <s v="09.11.47" u="1"/>
        <s v="05.06.26" u="1"/>
        <s v="06.01.02" u="1"/>
        <s v="09.11.57" u="1"/>
        <s v="06.01.12" u="1"/>
        <s v="06.06.08" u="1"/>
        <s v="06.01.22" u="1"/>
        <s v="06.06.18" u="1"/>
        <s v="06.01.32" u="1"/>
        <s v="06.06.28" u="1"/>
        <s v="07.01.04" u="1"/>
        <s v="07.01.14" u="1"/>
        <s v="05.14" u="1"/>
        <s v="08.01.06" u="1"/>
        <s v="08.01.16" u="1"/>
        <s v="09.01.08" u="1"/>
        <s v="05.11.10" u="1"/>
        <s v="06.11.02" u="1"/>
        <s v="06.11.12" u="1"/>
        <s v="06.11.22" u="1"/>
        <s v="06.11.32" u="1"/>
        <s v="06.11.42" u="1"/>
        <s v="06.11.52" u="1"/>
        <s v="03.06.03" u="1"/>
        <s v="06.11.62" u="1"/>
        <s v="08.11.06" u="1"/>
        <s v="08.11.16" u="1"/>
        <s v="08.11.26" u="1"/>
        <s v="08.11.36" u="1"/>
        <s v="09.11.08" u="1"/>
        <s v="08.11.46" u="1"/>
        <s v="09.11.18" u="1"/>
        <s v="08.11.56" u="1"/>
        <s v="05.01.11" u="1"/>
        <s v="09.11.28" u="1"/>
        <s v="05.06.07" u="1"/>
        <s v="05.01.21" u="1"/>
        <s v="09.11.38" u="1"/>
        <s v="05.06.17" u="1"/>
        <s v="05.01.31" u="1"/>
        <s v="09.11.48" u="1"/>
        <s v="05.06.27" u="1"/>
        <s v="06.01.03" u="1"/>
        <s v="09.11.58" u="1"/>
        <s v="06.01.13" u="1"/>
        <s v="06.06.09" u="1"/>
        <s v="06.01.23" u="1"/>
        <s v="06.06.19" u="1"/>
        <s v="06.01.33" u="1"/>
        <s v="06.06.29" u="1"/>
        <s v="07.01.05" u="1"/>
        <s v="07.01.15" u="1"/>
        <s v="08.01.07" u="1"/>
        <s v="08.01.17" u="1"/>
        <s v="09.01.09" u="1"/>
        <s v="05.11.01" u="1"/>
        <s v="05.11.11" u="1"/>
        <s v="06.11.03" u="1"/>
        <s v="06.11.13" u="1"/>
        <s v="04.04" u="1"/>
        <s v="06.11.23" u="1"/>
        <s v="02.06.02" u="1"/>
        <s v="06.11.33" u="1"/>
        <s v="06.11.43" u="1"/>
        <s v="06.11.53" u="1"/>
        <s v="03.06.04" u="1"/>
        <s v="06.11.63" u="1"/>
        <s v="08.11.07" u="1"/>
        <s v="08.11.17" u="1"/>
        <s v="08.11.27" u="1"/>
        <s v="08.11.37" u="1"/>
        <s v="09.11.09" u="1"/>
        <s v="08.11.47" u="1"/>
        <s v="09.11.19" u="1"/>
        <s v="08.11.57" u="1"/>
        <s v="05.01.12" u="1"/>
        <s v="09.11.29" u="1"/>
        <s v="05.06.08" u="1"/>
        <s v="05.01.22" u="1"/>
        <s v="09.11.39" u="1"/>
        <s v="05.06.18" u="1"/>
        <s v="05.01.32" u="1"/>
        <s v="09.11.49" u="1"/>
        <s v="05.06.28" u="1"/>
        <s v="06.01.04" u="1"/>
        <s v="09.11.59" u="1"/>
        <s v="06.01.14" u="1"/>
        <s v="04.14" u="1"/>
        <s v="06.01.24" u="1"/>
        <s v="06.01.34" u="1"/>
        <s v="07.01.06" u="1"/>
        <s v="08.01.08" u="1"/>
        <s v="04.11.10" u="1"/>
        <s v="05.11.02" u="1"/>
        <s v="05.11.12" u="1"/>
        <s v="09.07.10" u="1"/>
        <s v="01.06.01" u="1"/>
        <s v="06.11.04" u="1"/>
        <s v="06.11.14" u="1"/>
        <s v="06.11.24" u="1"/>
        <s v="06.11.34" u="1"/>
        <s v="06.11.44" u="1"/>
        <s v="06.11.54" u="1"/>
        <s v="03.06.05" u="1"/>
        <s v="08.11.08" u="1"/>
        <s v="08.11.18" u="1"/>
        <s v="08.11.28" u="1"/>
        <s v="08.11.38" u="1"/>
        <s v="08.11.48" u="1"/>
        <s v="05.01.03" u="1"/>
        <s v="08.11.58" u="1"/>
        <s v="05.01.13" u="1"/>
        <s v="05.06.09" u="1"/>
        <s v="05.01.23" u="1"/>
        <s v="05.06.19" u="1"/>
        <s v="05.01.33" u="1"/>
        <s v="05.06.29" u="1"/>
        <s v="06.01.05" u="1"/>
        <s v="06.01.15" u="1"/>
        <s v="06.01.25" u="1"/>
        <s v="06.01.35" u="1"/>
        <s v="07.01.07" u="1"/>
        <s v="08.01.09" u="1"/>
        <s v="04.11.01" u="1"/>
        <s v="04.11.11" u="1"/>
        <s v="05.11.03" u="1"/>
        <s v="05.11.13" u="1"/>
        <s v="03.04" u="1"/>
        <s v="09.07.11" u="1"/>
        <s v="06.11.05" u="1"/>
        <s v="06.11.15" u="1"/>
        <s v="06.11.25" u="1"/>
        <s v="06.11.35" u="1"/>
        <s v="06.11.45" u="1"/>
        <s v="06.11.55" u="1"/>
        <s v="03.01.10" u="1"/>
        <s v="03.01.20" u="1"/>
        <s v="08.11.09" u="1"/>
        <s v="08.11.19" u="1"/>
        <s v="08.11.29" u="1"/>
        <s v="08.11.39" u="1"/>
        <s v="08.11.49" u="1"/>
        <s v="05.01.04" u="1"/>
        <s v="08.11.59" u="1"/>
        <s v="05.01.14" u="1"/>
        <s v="03.14" u="1"/>
        <s v="05.01.24" u="1"/>
        <s v="05.01.34" u="1"/>
        <s v="06.01.06" u="1"/>
        <s v="06.01.16" u="1"/>
        <s v="06.01.26" u="1"/>
        <s v="06.01.36" u="1"/>
        <s v="07.01.08" u="1"/>
        <s v="03.11.10" u="1"/>
        <s v="04.11.02" u="1"/>
        <s v="04.11.12" u="1"/>
        <s v="08.07.10" u="1"/>
        <s v="05.11.04" u="1"/>
        <s v="09.07.02" u="1"/>
        <s v="05.11.14" u="1"/>
        <s v="09.07.12" u="1"/>
        <s v="06.11.06" u="1"/>
        <s v="06.11.16" u="1"/>
        <s v="06.11.26" u="1"/>
        <s v="06.11.36" u="1"/>
        <s v="06.11.46" u="1"/>
        <s v="06.11.56" u="1"/>
        <s v="03.01.11" u="1"/>
        <s v="03.01.21" u="1"/>
        <s v="04.01.13" u="1"/>
        <s v="05.01.05" u="1"/>
        <s v="05.01.15" u="1"/>
        <s v="05.01.25" u="1"/>
        <s v="05.01.35" u="1"/>
        <s v="06.01.07" u="1"/>
        <s v="06.01.17" u="1"/>
        <s v="06.01.27" u="1"/>
        <s v="07.01.09" u="1"/>
        <s v="03.11.01" u="1"/>
        <s v="03.11.11" u="1"/>
        <s v="04.11.03" u="1"/>
        <s v="04.11.13" u="1"/>
        <s v="08.07.11" u="1"/>
        <s v="05.11.05" u="1"/>
        <s v="09.07.03" u="1"/>
        <s v="05.11.15" u="1"/>
        <s v="09.07.13" u="1"/>
        <s v="06.11.07" u="1"/>
        <s v="06.11.17" u="1"/>
        <s v="06.11.27" u="1"/>
        <s v="06.11.37" u="1"/>
        <s v="06.11.47" u="1"/>
        <s v="06.11.57" u="1"/>
        <s v="03.01.12" u="1"/>
        <s v="03.01.22" u="1"/>
        <s v="05.01.06" u="1"/>
        <s v="05.01.16" u="1"/>
        <s v="05.01.26" u="1"/>
        <s v="05.01.36" u="1"/>
        <s v="06.01.08" u="1"/>
        <s v="06.01.18" u="1"/>
        <s v="06.01.28" u="1"/>
        <s v="03.11.02" u="1"/>
        <s v="03.11.12" u="1"/>
        <s v="07.07.10" u="1"/>
        <s v="04.11.04" u="1"/>
        <s v="04.11.14" u="1"/>
        <s v="08.07.12" u="1"/>
        <s v="05.11.06" u="1"/>
        <s v="09.07.04" u="1"/>
        <s v="05.11.16" u="1"/>
        <s v="09.07.14" u="1"/>
        <s v="06.11.08" u="1"/>
        <s v="06.11.18" u="1"/>
        <s v="06.11.28" u="1"/>
        <s v="06.11.38" u="1"/>
        <s v="06.11.48" u="1"/>
        <s v="06.11.58" u="1"/>
        <s v="03.01.13" u="1"/>
        <s v="03.01.23" u="1"/>
        <s v="05.01.07" u="1"/>
        <s v="05.01.17" u="1"/>
        <s v="05.01.27" u="1"/>
        <s v="06.01.09" u="1"/>
        <s v="06.01.19" u="1"/>
        <s v="06.01.29" u="1"/>
        <s v="03.11.03" u="1"/>
        <s v="07.07.01" u="1"/>
        <s v="03.11.13" u="1"/>
        <s v="07.07.11" u="1"/>
        <s v="04.11.05" u="1"/>
        <s v="04.11.15" u="1"/>
        <s v="08.07.13" u="1"/>
        <s v="05.11.07" u="1"/>
        <s v="09.07.05" u="1"/>
        <s v="05.11.17" u="1"/>
        <s v="06.11.09" u="1"/>
        <s v="06.11.19" u="1"/>
        <s v="06.11.29" u="1"/>
        <s v="06.11.39" u="1"/>
        <s v="06.11.49" u="1"/>
        <s v="06.11.59" u="1"/>
        <s v="03.01.14" u="1"/>
        <s v="05.01.08" u="1"/>
        <s v="05.01.18" u="1"/>
        <s v="05.01.28" u="1"/>
        <s v="06.07.10" u="1"/>
        <s v="03.11.04" u="1"/>
        <s v="07.07.02" u="1"/>
        <s v="03.11.14" u="1"/>
        <s v="07.07.12" u="1"/>
        <s v="04.11.06" u="1"/>
        <s v="08.07.04" u="1"/>
        <s v="04.11.16" u="1"/>
        <s v="08.07.14" u="1"/>
        <s v="05.11.08" u="1"/>
        <s v="09.07.06" u="1"/>
        <s v="12.06.01" u="1"/>
        <s v="03.01.05" u="1"/>
        <s v="03.01.15" u="1"/>
        <s v="05.01.09" u="1"/>
        <s v="09.12.10" u="1"/>
        <s v="05.01.19" u="1"/>
        <s v="05.01.29" u="1"/>
        <s v="06.07.01" u="1"/>
        <s v="06.07.11" u="1"/>
        <s v="03.11.05" u="1"/>
        <s v="07.07.03" u="1"/>
        <s v="03.11.15" u="1"/>
        <s v="07.07.13" u="1"/>
        <s v="04.11.07" u="1"/>
        <s v="08.07.05" u="1"/>
        <s v="04.11.17" u="1"/>
        <s v="05.11.09" u="1"/>
        <s v="09.07.07" u="1"/>
        <s v="11.06.10" u="1"/>
        <s v="12.06.02" u="1"/>
        <s v="03.01.06" u="1"/>
        <s v="03.01.16" u="1"/>
        <s v="09.12.01" u="1"/>
        <s v="09.12.11" u="1"/>
        <s v="05.07.10" u="1"/>
        <s v="06.07.02" u="1"/>
        <s v="06.07.12" u="1"/>
        <s v="03.11.06" u="1"/>
        <s v="07.07.04" u="1"/>
        <s v="03.11.16" u="1"/>
        <s v="07.07.14" u="1"/>
        <s v="04.11.08" u="1"/>
        <s v="08.02.10" u="1"/>
        <s v="08.07.06" u="1"/>
        <s v="09.02.02" u="1"/>
        <s v="09.07.08" u="1"/>
        <s v="11.06.11" u="1"/>
        <s v="02.01.05" u="1"/>
        <s v="12.06.03" u="1"/>
        <s v="03.01.07" u="1"/>
        <s v="03.01.17" u="1"/>
        <s v="08.12.10" u="1"/>
        <s v="09.12.02" u="1"/>
        <s v="09.12.12" u="1"/>
        <s v="05.07.01" u="1"/>
        <s v="05.07.11" u="1"/>
        <s v="06.07.03" u="1"/>
        <s v="06.07.13" u="1"/>
        <s v="03.11.07" u="1"/>
        <s v="07.07.05" u="1"/>
        <s v="03.11.17" u="1"/>
        <s v="07.07.15" u="1"/>
        <s v="04.11.09" u="1"/>
        <s v="08.07.07" u="1"/>
        <s v="09.02.03" u="1"/>
        <s v="10.06.10" u="1"/>
        <s v="09.07.09" u="1"/>
        <s v="11.06.12" u="1"/>
        <s v="02.01.06" u="1"/>
        <s v="12.06.04" u="1"/>
        <s v="03.01.08" u="1"/>
        <s v="03.01.18" u="1"/>
        <s v="08.12.11" u="1"/>
        <s v="04.07.10" u="1"/>
        <s v="09.12.03" u="1"/>
        <s v="09.12.13" u="1"/>
        <s v="07.05" u="1"/>
        <s v="05.07.02" u="1"/>
        <s v="05.07.12" u="1"/>
        <s v="06.07.04" u="1"/>
        <s v="06.07.14" u="1"/>
        <s v="03.11.08" u="1"/>
        <s v="07.02.10" u="1"/>
        <s v="07.07.06" u="1"/>
        <s v="08.02.02" u="1"/>
        <s v="08.07.08" u="1"/>
        <s v="10.06.01" u="1"/>
        <s v="09.02.04" u="1"/>
        <s v="10.06.11" u="1"/>
        <s v="11.06.13" u="1"/>
        <s v="12.06.05" u="1"/>
        <s v="03.01.09" u="1"/>
        <s v="13.01.01" u="1"/>
        <s v="03.01.19" u="1"/>
        <s v="08.12.12" u="1"/>
        <s v="04.07.01" u="1"/>
        <s v="04.07.11" u="1"/>
        <s v="09.12.04" u="1"/>
        <s v="09.12.14" u="1"/>
        <s v="05.07.03" u="1"/>
        <s v="05.07.13" u="1"/>
        <s v="06.07.05" u="1"/>
        <s v="03.11.09" u="1"/>
        <s v="07.02.11" u="1"/>
        <s v="07.07.07" u="1"/>
        <s v="08.02.03" u="1"/>
        <s v="08.07.09" u="1"/>
        <s v="12.04" u="1"/>
        <s v="10.06.02" u="1"/>
        <s v="09.02.05" u="1"/>
        <s v="10.06.12" u="1"/>
        <s v="01.01.06" u="1"/>
        <s v="11.06.14" u="1"/>
        <s v="12.06.06" u="1"/>
        <s v="03.07.10" u="1"/>
        <s v="08.12.13" u="1"/>
        <s v="06.05" u="1"/>
        <s v="04.07.02" u="1"/>
        <s v="04.07.12" u="1"/>
        <s v="09.12.05" u="1"/>
        <s v="09.12.15" u="1"/>
        <s v="05.07.04" u="1"/>
        <s v="05.07.14" u="1"/>
        <s v="06.02.10" u="1"/>
        <s v="06.07.06" u="1"/>
        <s v="07.02.12" u="1"/>
        <s v="07.07.08" u="1"/>
        <s v="08.02.04" u="1"/>
        <s v="13" u="1"/>
        <s v="10.06.03" u="1"/>
        <s v="09.02.06" u="1"/>
        <s v="10.06.13" u="1"/>
        <s v="06.12.10" u="1"/>
        <s v="12.06.07" u="1"/>
        <s v="09.10" u="1"/>
        <s v="03.07.01" u="1"/>
        <s v="03.07.11" u="1"/>
        <s v="08.12.04" u="1"/>
        <s v="08.12.14" u="1"/>
        <s v="04.07.03" u="1"/>
        <s v="04.07.13" u="1"/>
        <s v="09.12.06" u="1"/>
        <s v="09.12.16" u="1"/>
        <s v="05.07.05" u="1"/>
        <s v="06.02.01" u="1"/>
        <s v="06.07.07" u="1"/>
        <s v="07.02.13" u="1"/>
        <s v="07.07.09" u="1"/>
        <s v="08.02.05" u="1"/>
        <s v="10.06.04" u="1"/>
        <s v="09.02.07" u="1"/>
        <s v="10.06.14" u="1"/>
        <s v="06.12.01" u="1"/>
        <s v="06.12.11" u="1"/>
        <s v="12.01.02" u="1"/>
        <s v="05.05" u="1"/>
        <s v="03.07.02" u="1"/>
        <s v="03.07.12" u="1"/>
        <s v="08.12.05" u="1"/>
        <s v="08.12.15" u="1"/>
        <s v="04.07.04" u="1"/>
        <s v="04.07.14" u="1"/>
        <s v="09.12.07" u="1"/>
        <s v="09.12.17" u="1"/>
        <s v="05.02.10" u="1"/>
        <s v="05.07.06" u="1"/>
        <s v="06.02.02" u="1"/>
        <s v="06.07.08" u="1"/>
        <s v="07.02.04" u="1"/>
        <s v="07.02.14" u="1"/>
        <s v="08.02.06" u="1"/>
        <s v="10.06.05" u="1"/>
        <s v="09.02.08" u="1"/>
        <s v="11.06.07" u="1"/>
        <s v="06.12.02" u="1"/>
        <s v="06.12.12" u="1"/>
        <s v="02.07.01" u="1"/>
        <s v="03.07.03" u="1"/>
        <s v="03.07.13" u="1"/>
        <s v="08.12.06" u="1"/>
        <s v="08.12.16" u="1"/>
        <s v="04.07.05" u="1"/>
        <s v="04.07.15" u="1"/>
        <s v="09.12.08" u="1"/>
        <s v="05.02.01" u="1"/>
        <s v="05.07.07" u="1"/>
        <s v="06.02.03" u="1"/>
        <s v="06.07.09" u="1"/>
        <s v="07.02.05" u="1"/>
        <s v="08.02.07" u="1"/>
        <s v="10.06.06" u="1"/>
        <s v="09.02.09" u="1"/>
        <s v="05.12.01" u="1"/>
        <s v="11.01.02" u="1"/>
        <s v="11.06.08" u="1"/>
        <s v="06.12.03" u="1"/>
        <s v="06.12.13" u="1"/>
        <s v="04.05" u="1"/>
        <s v="02.07.02" u="1"/>
        <s v="03.07.04" u="1"/>
        <s v="08.12.07" u="1"/>
        <s v="08.12.17" u="1"/>
        <s v="04.02.10" u="1"/>
        <s v="04.07.06" u="1"/>
        <s v="04.07.16" u="1"/>
        <s v="09.12.09" u="1"/>
        <s v="05.02.02" u="1"/>
        <s v="05.07.08" u="1"/>
        <s v="06.02.04" u="1"/>
        <s v="07.02.06" u="1"/>
        <s v="08.02.08" u="1"/>
        <s v="10.06.07" u="1"/>
        <s v="07.10" u="1"/>
        <s v="05.12.02" u="1"/>
        <s v="11.01.03" u="1"/>
        <s v="09.08.10" u="1"/>
        <s v="09.08.20" u="1"/>
        <s v="11.06.09" u="1"/>
        <s v="09.08.30" u="1"/>
        <s v="06.12.04" u="1"/>
        <s v="09.08.40" u="1"/>
        <s v="06.12.14" u="1"/>
        <s v="09.08.50" u="1"/>
        <s v="03.07.05" u="1"/>
        <s v="08.12.08" u="1"/>
        <s v="04.02.01" u="1"/>
        <s v="04.02.11" u="1"/>
        <s v="04.07.07" u="1"/>
        <s v="04.07.17" u="1"/>
        <s v="05.02.03" u="1"/>
        <s v="05.07.09" u="1"/>
        <s v="06.02.05" u="1"/>
        <s v="07.02.07" u="1"/>
        <s v="08.02.09" u="1"/>
        <s v="04.12.01" u="1"/>
        <s v="10.01.02" u="1"/>
        <s v="10.06.08" u="1"/>
        <s v="11.01.04" u="1"/>
        <s v="03.05" u="1"/>
        <s v="09.08.11" u="1"/>
        <s v="09.08.21" u="1"/>
        <s v="09.08.31" u="1"/>
        <s v="06.12.05" u="1"/>
        <s v="09.08.41" u="1"/>
        <s v="06.12.15" u="1"/>
        <s v="09.08.51" u="1"/>
        <s v="03.07.06" u="1"/>
        <s v="08.12.09" u="1"/>
        <s v="04.02.02" u="1"/>
        <s v="04.02.12" u="1"/>
        <s v="04.07.08" u="1"/>
        <s v="05.02.04" u="1"/>
        <s v="03.15" u="1"/>
        <s v="06.02.06" u="1"/>
        <s v="07.02.08" u="1"/>
        <s v="03.12.10" u="1"/>
        <s v="06.10" u="1"/>
        <s v="04.12.02" u="1"/>
        <s v="10.01.03" u="1"/>
        <s v="08.08.10" u="1"/>
        <s v="08.08.20" u="1"/>
        <s v="10.06.09" u="1"/>
        <s v="08.08.30" u="1"/>
        <s v="08.08.40" u="1"/>
        <s v="11.01.05" u="1"/>
        <s v="09.08.12" u="1"/>
        <s v="08.08.50" u="1"/>
        <s v="09.08.22" u="1"/>
        <s v="09.08.32" u="1"/>
        <s v="06.12.06" u="1"/>
        <s v="09.08.42" u="1"/>
        <s v="06.12.16" u="1"/>
        <s v="03.02.01" u="1"/>
        <s v="03.07.07" u="1"/>
        <s v="04.02.03" u="1"/>
        <s v="04.02.13" u="1"/>
        <s v="04.07.09" u="1"/>
        <s v="05.02.05" u="1"/>
        <s v="06.02.07" u="1"/>
        <s v="07.02.09" u="1"/>
        <s v="03.12.01" u="1"/>
        <s v="03.12.11" u="1"/>
        <s v="10.01.04" u="1"/>
        <s v="08.08.11" u="1"/>
        <s v="08.08.21" u="1"/>
        <s v="08.08.31" u="1"/>
        <s v="08.08.41" u="1"/>
        <s v="11.01.06" u="1"/>
        <s v="09.08.13" u="1"/>
        <s v="08.08.51" u="1"/>
        <s v="09.08.23" u="1"/>
        <s v="09.08.33" u="1"/>
        <s v="06.12.07" u="1"/>
        <s v="09.08.43" u="1"/>
        <s v="06.12.17" u="1"/>
        <s v="03.02.02" u="1"/>
        <s v="03.07.08" u="1"/>
        <s v="04.02.04" u="1"/>
        <s v="04.02.14" u="1"/>
        <s v="05.02.06" u="1"/>
        <s v="06.02.08" u="1"/>
        <s v="05.10" u="1"/>
        <s v="03.12.02" u="1"/>
        <s v="03.12.12" u="1"/>
        <s v="07.08.10" u="1"/>
        <s v="07.08.20" u="1"/>
        <s v="07.08.30" u="1"/>
        <s v="08.08.02" u="1"/>
        <s v="07.08.40" u="1"/>
        <s v="10.01.05" u="1"/>
        <s v="08.08.12" u="1"/>
        <s v="07.08.50" u="1"/>
        <s v="08.08.22" u="1"/>
        <s v="08.08.32" u="1"/>
        <s v="08.08.42" u="1"/>
        <s v="09.08.14" u="1"/>
        <s v="09.08.24" u="1"/>
        <s v="09.08.34" u="1"/>
        <s v="06.12.08" u="1"/>
        <s v="09.08.44" u="1"/>
        <s v="03.02.03" u="1"/>
        <s v="03.07.09" u="1"/>
        <s v="04.02.05" u="1"/>
        <s v="05.02.07" u="1"/>
        <s v="06.02.09" u="1"/>
        <s v="03.12.03" u="1"/>
        <s v="07.08.01" u="1"/>
        <s v="03.12.13" u="1"/>
        <s v="01.05" u="1"/>
        <s v="07.08.11" u="1"/>
        <s v="07.08.21" u="1"/>
        <s v="07.08.31" u="1"/>
        <s v="08.08.03" u="1"/>
        <s v="07.08.41" u="1"/>
        <s v="10.01.06" u="1"/>
        <s v="08.08.13" u="1"/>
        <s v="07.08.51" u="1"/>
        <s v="08.08.23" u="1"/>
        <s v="08.08.33" u="1"/>
        <s v="08.08.43" u="1"/>
        <s v="09.08.15" u="1"/>
        <s v="01.02.10" u="1"/>
        <s v="09.08.25" u="1"/>
        <s v="09.08.35" u="1"/>
        <s v="06.12.09" u="1"/>
        <s v="09.08.45" u="1"/>
        <s v="02.02.02" u="1"/>
        <s v="03.02.04" u="1"/>
        <s v="04.02.06" u="1"/>
        <s v="05.02.08" u="1"/>
        <s v="04.10" u="1"/>
        <s v="06.08.10" u="1"/>
        <s v="06.08.20" u="1"/>
        <s v="06.08.30" u="1"/>
        <s v="03.12.04" u="1"/>
        <s v="07.08.02" u="1"/>
        <s v="06.08.40" u="1"/>
        <s v="03.12.14" u="1"/>
        <s v="07.08.12" u="1"/>
        <s v="06.08.50" u="1"/>
        <s v="07.08.22" u="1"/>
        <s v="07.08.32" u="1"/>
        <s v="08.08.04" u="1"/>
        <s v="07.08.42" u="1"/>
        <s v="08.08.14" u="1"/>
        <s v="08.08.24" u="1"/>
        <s v="08.08.34" u="1"/>
        <s v="09.03.10" u="1"/>
        <s v="08.08.44" u="1"/>
        <s v="09.08.16" u="1"/>
        <s v="01.02.11" u="1"/>
        <s v="09.08.26" u="1"/>
        <s v="09.08.36" u="1"/>
        <s v="09.08.46" u="1"/>
        <s v="02.02.03" u="1"/>
        <s v="12.07.01" u="1"/>
        <s v="03.02.05" u="1"/>
        <s v="04.02.07" u="1"/>
        <s v="05.02.09" u="1"/>
        <s v="06.08.01" u="1"/>
        <s v="06.08.11" u="1"/>
        <s v="06.08.21" u="1"/>
        <s v="06.08.31" u="1"/>
        <s v="03.12.05" u="1"/>
        <s v="07.08.03" u="1"/>
        <s v="06.08.41" u="1"/>
        <s v="03.12.15" u="1"/>
        <s v="07.08.13" u="1"/>
        <s v="06.08.51" u="1"/>
        <s v="07.08.23" u="1"/>
        <s v="07.08.33" u="1"/>
        <s v="08.08.05" u="1"/>
        <s v="07.08.43" u="1"/>
        <s v="08.08.15" u="1"/>
        <s v="08.08.25" u="1"/>
        <s v="08.08.35" u="1"/>
        <s v="09.03.11" u="1"/>
        <s v="08.08.45" u="1"/>
        <s v="09.08.17" u="1"/>
        <s v="01.02.12" u="1"/>
        <s v="09.08.27" u="1"/>
        <s v="09.08.37" u="1"/>
        <s v="09.08.47" u="1"/>
        <s v="02.02.04" u="1"/>
        <s v="03.02.06" u="1"/>
        <s v="04.02.08" u="1"/>
        <s v="09.13.01" u="1"/>
        <s v="03.10" u="1"/>
        <s v="05.08.10" u="1"/>
        <s v="05.08.20" u="1"/>
        <s v="05.08.30" u="1"/>
        <s v="06.08.02" u="1"/>
        <s v="05.08.40" u="1"/>
        <s v="06.08.12" u="1"/>
        <s v="05.08.50" u="1"/>
        <s v="06.08.22" u="1"/>
        <s v="06.08.32" u="1"/>
        <s v="03.12.06" u="1"/>
        <s v="07.08.04" u="1"/>
        <s v="06.08.42" u="1"/>
        <s v="03.12.16" u="1"/>
        <s v="07.08.14" u="1"/>
        <s v="07.08.24" u="1"/>
        <s v="07.08.34" u="1"/>
        <s v="08.03.10" u="1"/>
        <s v="08.08.06" u="1"/>
        <s v="07.08.44" u="1"/>
        <s v="08.08.16" u="1"/>
        <s v="08.08.26" u="1"/>
        <s v="08.08.36" u="1"/>
        <s v="08.08.46" u="1"/>
        <s v="01.02.03" u="1"/>
        <s v="09.08.18" u="1"/>
        <s v="01.02.13" u="1"/>
        <s v="09.08.28" u="1"/>
        <s v="09.08.38" u="1"/>
        <s v="09.08.48" u="1"/>
        <s v="02.02.05" u="1"/>
        <s v="03.02.07" u="1"/>
        <s v="04.02.09" u="1"/>
        <s v="09.13.02" u="1"/>
        <s v="05.08.01" u="1"/>
        <s v="05.08.11" u="1"/>
        <s v="05.08.21" u="1"/>
        <s v="05.08.31" u="1"/>
        <s v="06.08.03" u="1"/>
        <s v="05.08.41" u="1"/>
        <s v="06.08.13" u="1"/>
        <s v="05.08.51" u="1"/>
        <s v="06.08.23" u="1"/>
        <s v="06.08.33" u="1"/>
        <s v="03.12.07" u="1"/>
        <s v="07.08.05" u="1"/>
        <s v="06.08.43" u="1"/>
        <s v="03.12.17" u="1"/>
        <s v="07.08.15" u="1"/>
        <s v="07.08.25" u="1"/>
        <s v="07.08.35" u="1"/>
        <s v="08.03.11" u="1"/>
        <s v="08.08.07" u="1"/>
        <s v="07.08.45" u="1"/>
        <s v="08.08.17" u="1"/>
        <s v="08.08.27" u="1"/>
        <s v="09.03.03" u="1"/>
        <s v="08.08.37" u="1"/>
        <s v="09.08.09" u="1"/>
        <s v="08.08.47" u="1"/>
        <s v="01.02.04" u="1"/>
        <s v="09.08.19" u="1"/>
        <s v="09.08.29" u="1"/>
        <s v="11.07.02" u="1"/>
        <s v="09.08.39" u="1"/>
        <s v="09.08.49" u="1"/>
        <s v="03.02.08" u="1"/>
        <s v="04.08.10" u="1"/>
        <s v="07.06" u="1"/>
        <s v="05.08.02" u="1"/>
        <s v="05.08.12" u="1"/>
        <s v="05.08.22" u="1"/>
        <s v="05.08.32" u="1"/>
        <s v="06.08.04" u="1"/>
        <s v="05.08.42" u="1"/>
        <s v="06.08.14" u="1"/>
        <s v="06.08.24" u="1"/>
        <s v="06.08.34" u="1"/>
        <s v="03.12.08" u="1"/>
        <s v="07.08.06" u="1"/>
        <s v="06.08.44" u="1"/>
        <s v="07.08.16" u="1"/>
        <s v="07.08.26" u="1"/>
        <s v="07.08.36" u="1"/>
        <s v="08.03.12" u="1"/>
        <s v="08.08.08" u="1"/>
        <s v="07.08.46" u="1"/>
        <s v="08.08.18" u="1"/>
        <s v="08.08.28" u="1"/>
        <s v="10.07.01" u="1"/>
        <s v="09.03.04" u="1"/>
        <s v="08.08.38" u="1"/>
        <s v="08.08.48" u="1"/>
        <s v="01.02.05" u="1"/>
        <s v="11.07.03" u="1"/>
        <s v="03.02.09" u="1"/>
        <s v="04.08.01" u="1"/>
        <s v="04.08.11" u="1"/>
        <s v="05.08.03" u="1"/>
        <s v="05.08.13" u="1"/>
        <s v="05.08.23" u="1"/>
        <s v="05.08.33" u="1"/>
        <s v="06.08.05" u="1"/>
        <s v="05.08.43" u="1"/>
        <s v="06.08.15" u="1"/>
        <s v="06.08.25" u="1"/>
        <s v="06.08.35" u="1"/>
        <s v="03.12.09" u="1"/>
        <s v="07.08.07" u="1"/>
        <s v="06.08.45" u="1"/>
        <s v="07.08.17" u="1"/>
        <s v="07.08.27" u="1"/>
        <s v="07.08.37" u="1"/>
        <s v="08.03.13" u="1"/>
        <s v="08.08.09" u="1"/>
        <s v="07.08.47" u="1"/>
        <s v="12.05" u="1"/>
        <s v="08.08.19" u="1"/>
        <s v="08.08.29" u="1"/>
        <s v="10.07.02" u="1"/>
        <s v="09.03.05" u="1"/>
        <s v="08.08.39" u="1"/>
        <s v="08.08.49" u="1"/>
        <s v="01.02.06" u="1"/>
        <s v="11.07.04" u="1"/>
        <s v="03.08.10" u="1"/>
        <s v="06.06" u="1"/>
        <s v="04.08.02" u="1"/>
        <s v="04.08.12" u="1"/>
        <s v="05.08.04" u="1"/>
        <s v="05.08.14" u="1"/>
        <s v="05.08.24" u="1"/>
        <s v="05.08.34" u="1"/>
        <s v="06.03.10" u="1"/>
        <s v="06.08.06" u="1"/>
        <s v="05.08.44" u="1"/>
        <s v="06.08.16" u="1"/>
        <s v="06.08.26" u="1"/>
        <s v="06.08.36" u="1"/>
        <s v="07.08.08" u="1"/>
        <s v="06.08.46" u="1"/>
        <s v="07.08.18" u="1"/>
        <s v="07.08.28" u="1"/>
        <s v="07.08.38" u="1"/>
        <s v="08.03.14" u="1"/>
        <s v="07.08.48" u="1"/>
        <s v="10.07.03" u="1"/>
        <s v="09.03.06" u="1"/>
        <s v="01.02.07" u="1"/>
        <s v="12.02.01" u="1"/>
        <s v="09.11" u="1"/>
        <s v="03.08.01" u="1"/>
        <s v="03.08.11" u="1"/>
        <s v="04.08.03" u="1"/>
        <s v="04.08.13" u="1"/>
        <s v="05.08.05" u="1"/>
        <s v="05.08.15" u="1"/>
        <s v="05.08.25" u="1"/>
        <s v="06.03.01" u="1"/>
        <s v="05.08.35" u="1"/>
        <s v="06.03.11" u="1"/>
        <s v="06.08.07" u="1"/>
        <s v="05.08.45" u="1"/>
        <s v="06.08.17" u="1"/>
        <s v="06.08.27" u="1"/>
        <s v="06.08.37" u="1"/>
        <s v="07.08.09" u="1"/>
        <s v="06.08.47" u="1"/>
        <s v="07.08.19" u="1"/>
        <s v="07.08.29" u="1"/>
        <s v="08.03.05" u="1"/>
        <s v="07.08.39" u="1"/>
        <s v="08.03.15" u="1"/>
        <s v="07.08.49" u="1"/>
        <s v="10.07.04" u="1"/>
        <s v="09.03.07" u="1"/>
        <s v="01.02.08" u="1"/>
        <s v="06.13.01" u="1"/>
        <s v="12.02.02" u="1"/>
        <s v="05.06" u="1"/>
        <s v="03.08.02" u="1"/>
        <s v="03.08.12" u="1"/>
        <s v="04.08.04" u="1"/>
        <s v="04.08.14" u="1"/>
        <s v="05.03.10" u="1"/>
        <s v="05.08.06" u="1"/>
        <s v="05.08.16" u="1"/>
        <s v="05.08.26" u="1"/>
        <s v="06.03.02" u="1"/>
        <s v="05.08.36" u="1"/>
        <s v="06.03.12" u="1"/>
        <s v="06.08.08" u="1"/>
        <s v="05.08.46" u="1"/>
        <s v="06.08.18" u="1"/>
        <s v="06.08.28" u="1"/>
        <s v="06.08.38" u="1"/>
        <s v="06.08.48" u="1"/>
        <s v="08.03.06" u="1"/>
        <s v="09.03.08" u="1"/>
        <s v="01.02.09" u="1"/>
        <s v="02.08.01" u="1"/>
        <s v="03.08.03" u="1"/>
        <s v="03.08.13" u="1"/>
        <s v="04.08.05" u="1"/>
        <s v="04.08.15" u="1"/>
        <s v="05.03.01" u="1"/>
        <s v="05.03.11" u="1"/>
        <s v="05.08.07" u="1"/>
        <s v="05.08.17" u="1"/>
        <s v="05.08.27" u="1"/>
        <s v="06.03.03" u="1"/>
        <s v="05.08.37" u="1"/>
        <s v="06.03.13" u="1"/>
        <s v="06.08.09" u="1"/>
        <s v="05.08.47" u="1"/>
        <s v="10.05" u="1"/>
        <s v="06.08.19" u="1"/>
        <s v="06.08.29" u="1"/>
        <s v="06.08.39" u="1"/>
        <s v="06.08.49" u="1"/>
        <s v="08.03.07" u="1"/>
        <s v="09.03.09" u="1"/>
        <s v="05.13.01" u="1"/>
        <s v="11.02.02" u="1"/>
        <s v="04.06" u="1"/>
        <s v="02.08.02" u="1"/>
        <s v="03.08.04" u="1"/>
        <s v="04.03.10" u="1"/>
        <s v="04.08.06" u="1"/>
        <s v="04.08.16" u="1"/>
        <s v="05.03.02" u="1"/>
        <s v="05.08.08" u="1"/>
        <s v="05.08.18" u="1"/>
        <s v="05.08.28" u="1"/>
        <s v="06.03.04" u="1"/>
        <s v="05.08.38" u="1"/>
        <s v="06.03.14" u="1"/>
        <s v="05.08.48" u="1"/>
        <s v="07.03.16" u="1"/>
        <s v="08.03.08" u="1"/>
        <s v="11.02.03" u="1"/>
        <s v="09.09.10" u="1"/>
        <s v="03.08.05" u="1"/>
        <s v="04.03.01" u="1"/>
        <s v="04.03.11" u="1"/>
        <s v="04.08.07" u="1"/>
        <s v="04.08.17" u="1"/>
        <s v="05.03.03" u="1"/>
        <s v="05.08.09" u="1"/>
        <s v="05.08.19" u="1"/>
        <s v="05.08.29" u="1"/>
        <s v="06.03.05" u="1"/>
        <s v="05.08.39" u="1"/>
        <s v="06.03.15" u="1"/>
        <s v="05.08.49" u="1"/>
        <s v="07.03.17" u="1"/>
        <s v="08.03.09" u="1"/>
        <s v="04.13.01" u="1"/>
        <s v="09.09.01" u="1"/>
        <s v="11.02.04" u="1"/>
        <s v="03.06" u="1"/>
        <s v="09.09.11" u="1"/>
        <s v="03.08.06" u="1"/>
        <s v="04.03.02" u="1"/>
        <s v="04.03.12" u="1"/>
        <s v="04.08.08" u="1"/>
        <s v="Chumbadores 32mm" u="1"/>
        <s v="05.03.04" u="1"/>
        <s v="06.03.06" u="1"/>
        <s v="06.11" u="1"/>
        <s v="08.09.10" u="1"/>
        <s v="09.09.02" u="1"/>
        <s v="09.09.12" u="1"/>
        <s v="03.03.01" u="1"/>
        <s v="03.08.07" u="1"/>
        <s v="04.03.03" u="1"/>
        <s v="04.03.13" u="1"/>
        <s v="04.08.09" u="1"/>
        <s v="05.03.05" u="1"/>
        <s v="06.03.07" u="1"/>
        <s v="03.13.01" u="1"/>
        <s v="08.09.11" u="1"/>
        <s v="09.09.03" u="1"/>
        <s v="09.09.13" u="1"/>
        <s v="03.03.02" u="1"/>
        <s v="03.08.08" u="1"/>
        <s v="04.03.04" u="1"/>
        <s v="04.03.14" u="1"/>
        <s v="05.03.06" u="1"/>
        <s v="06.03.08" u="1"/>
        <s v="05.11" u="1"/>
        <s v="03.13.02" u="1"/>
        <s v="08.09.12" u="1"/>
        <s v="09.09.04" u="1"/>
        <s v="09.09.14" u="1"/>
        <s v="03.03.03" u="1"/>
        <s v="03.08.09" u="1"/>
        <s v="04.03.05" u="1"/>
        <s v="04.03.15" u="1"/>
        <s v="05.03.07" u="1"/>
        <s v="06.03.09" u="1"/>
        <s v="07.09.01" u="1"/>
        <s v="01.06" u="1"/>
        <s v="08.09.03" u="1"/>
        <s v="08.09.13" u="1"/>
        <s v="09.09.05" u="1"/>
        <s v="09.09.15" u="1"/>
        <s v="02.03.02" u="1"/>
        <s v="03.03.04" u="1"/>
        <s v="04.03.06" u="1"/>
        <s v="05.03.08" u="1"/>
        <s v="04.11" u="1"/>
        <s v="06.09.10" u="1"/>
        <s v="07.09.02" u="1"/>
        <s v="08.09.04" u="1"/>
        <s v="08.09.14" u="1"/>
        <s v="09.04.10" u="1"/>
        <s v="09.09.06" u="1"/>
        <s v="09.04.20" u="1"/>
        <s v="09.09.16" u="1"/>
        <s v="09.04.30" u="1"/>
        <s v="02.03.03" u="1"/>
        <s v="12.08.01" u="1"/>
        <s v="03.03.05" u="1"/>
        <s v="04.03.07" u="1"/>
        <s v="05.03.09" u="1"/>
        <s v="06.09.01" u="1"/>
        <s v="06.09.11" u="1"/>
        <s v="07.09.03" u="1"/>
        <s v="08.09.05" u="1"/>
        <s v="08.09.15" u="1"/>
        <s v="09.04.11" u="1"/>
        <s v="09.09.07" u="1"/>
        <s v="01.03.02" u="1"/>
        <s v="09.04.21" u="1"/>
        <s v="09.04.31" u="1"/>
        <s v="02.03.04" u="1"/>
        <s v="03.03.06" u="1"/>
        <s v="04.03.08" u="1"/>
        <s v="09.14.01" u="1"/>
        <s v="03.11" u="1"/>
        <s v="06.09.02" u="1"/>
        <s v="06.09.12" u="1"/>
        <s v="07.09.04" u="1"/>
        <s v="08.04.10" u="1"/>
        <s v="08.09.06" u="1"/>
        <s v="08.04.20" u="1"/>
        <s v="08.09.16" u="1"/>
        <s v="09.04.12" u="1"/>
        <s v="09.09.08" u="1"/>
        <s v="01.03.03" u="1"/>
        <s v="09.04.22" u="1"/>
        <s v="09.04.32" u="1"/>
        <s v="02.03.05" u="1"/>
        <s v="04.03.09" u="1"/>
        <s v="05.09.01" u="1"/>
        <s v="06.09.03" u="1"/>
        <s v="06.09.13" u="1"/>
        <s v="07.09.05" u="1"/>
        <s v="08.04.11" u="1"/>
        <s v="08.09.07" u="1"/>
        <s v="08.04.21" u="1"/>
        <s v="09.04.13" u="1"/>
        <s v="09.09.09" u="1"/>
        <s v="01.03.04" u="1"/>
        <s v="09.04.23" u="1"/>
        <s v="04.09.10" u="1"/>
        <s v="07.07" u="1"/>
        <s v="05.09.02" u="1"/>
        <s v="06.09.04" u="1"/>
        <s v="06.09.14" u="1"/>
        <s v="07.04.10" u="1"/>
        <s v="07.09.06" u="1"/>
        <s v="08.04.12" u="1"/>
        <s v="08.09.08" u="1"/>
        <s v="08.04.22" u="1"/>
        <s v="10.08.01" u="1"/>
        <s v="09.04.04" u="1"/>
        <s v="09.04.14" u="1"/>
        <s v="01.03.05" u="1"/>
        <s v="09.04.24" u="1"/>
        <s v="04.09.01" u="1"/>
        <s v="04.09.11" u="1"/>
        <s v="05.09.03" u="1"/>
        <s v="06.09.05" u="1"/>
        <s v="06.09.15" u="1"/>
        <s v="07.04.01" u="1"/>
        <s v="07.04.11" u="1"/>
        <s v="08.04.13" u="1"/>
        <s v="08.09.09" u="1"/>
        <s v="08.04.23" u="1"/>
        <s v="12.06" u="1"/>
        <s v="10.08.02" u="1"/>
        <s v="09.04.05" u="1"/>
        <s v="09.04.15" u="1"/>
        <s v="01.03.06" u="1"/>
        <s v="09.04.25" u="1"/>
        <s v="06.07" u="1"/>
        <s v="04.09.02" u="1"/>
        <s v="04.09.12" u="1"/>
        <s v="06.04.10" u="1"/>
        <s v="06.09.06" u="1"/>
        <s v="06.09.16" u="1"/>
        <s v="07.04.02" u="1"/>
        <s v="07.04.12" u="1"/>
        <s v="08.04.14" u="1"/>
        <s v="08.04.24" u="1"/>
        <s v="10.08.03" u="1"/>
        <s v="09.04.06" u="1"/>
        <s v="09.04.16" u="1"/>
        <s v="01.03.07" u="1"/>
        <s v="09.04.26" u="1"/>
        <s v="12.03.01" u="1"/>
        <s v="09.12" u="1"/>
        <s v="03.09.01" u="1"/>
        <s v="04.09.03" u="1"/>
        <s v="04.09.13" u="1"/>
        <s v="06.04.01" u="1"/>
        <s v="06.04.11" u="1"/>
        <s v="06.09.07" u="1"/>
        <s v="07.04.03" u="1"/>
        <s v="07.04.13" u="1"/>
        <s v="08.04.05" u="1"/>
        <s v="08.04.15" u="1"/>
        <s v="08.04.25" u="1"/>
        <s v="10.08.04" u="1"/>
        <s v="09.04.07" u="1"/>
        <s v="09.04.17" u="1"/>
        <s v="01.03.08" u="1"/>
        <s v="09.04.27" u="1"/>
        <s v="06.14.01" u="1"/>
        <s v="12.03.02" u="1"/>
        <s v="05.07" u="1"/>
        <s v="03.09.02" u="1"/>
        <s v="04.09.04" u="1"/>
        <s v="04.09.14" u="1"/>
        <s v="05.04.10" u="1"/>
        <s v="06.04.02" u="1"/>
        <s v="06.04.12" u="1"/>
        <s v="06.09.08" u="1"/>
        <s v="07.04.04" u="1"/>
        <s v="07.04.14" u="1"/>
        <s v="08.04.06" u="1"/>
        <s v="08.04.16" u="1"/>
        <s v="08.04.26" u="1"/>
        <s v="10.08.05" u="1"/>
        <s v="09.04.08" u="1"/>
        <s v="09.04.18" u="1"/>
        <s v="09.04.28" u="1"/>
        <s v="12.03.03" u="1"/>
        <s v="02.09.01" u="1"/>
        <s v="03.09.03" u="1"/>
        <s v="04.09.05" u="1"/>
        <s v="04.09.15" u="1"/>
        <s v="05.04.01" u="1"/>
        <s v="05.04.11" u="1"/>
        <s v="06.04.03" u="1"/>
        <s v="06.04.13" u="1"/>
        <s v="06.09.09" u="1"/>
        <s v="10.06" u="1"/>
        <s v="07.04.05" u="1"/>
        <s v="07.04.15" u="1"/>
        <s v="08.04.07" u="1"/>
        <s v="08.04.17" u="1"/>
        <s v="10.08.06" u="1"/>
        <s v="09.04.09" u="1"/>
        <s v="13.01" u="1"/>
        <s v="05.14.01" u="1"/>
        <s v="09.04.19" u="1"/>
        <s v="09.04.29" u="1"/>
        <s v="12.03.04" u="1"/>
        <s v="04.07" u="1"/>
        <s v="03.09.04" u="1"/>
        <s v="04.04.10" u="1"/>
        <s v="04.09.06" u="1"/>
        <s v="04.09.16" u="1"/>
        <s v="05.04.02" u="1"/>
        <s v="05.04.12" u="1"/>
        <s v="06.04.04" u="1"/>
        <s v="06.04.14" u="1"/>
        <s v="07.04.06" u="1"/>
        <s v="08.04.08" u="1"/>
        <s v="08.04.18" u="1"/>
        <s v="10.08.07" u="1"/>
        <s v="11.03.03" u="1"/>
        <s v="03.09.05" u="1"/>
        <s v="04.04.01" u="1"/>
        <s v="04.04.11" u="1"/>
        <s v="04.09.07" u="1"/>
        <s v="04.09.17" u="1"/>
        <s v="05.04.03" u="1"/>
        <s v="05.04.13" u="1"/>
        <s v="06.04.05" u="1"/>
        <s v="06.04.15" u="1"/>
        <s v="07.04.07" u="1"/>
        <s v="08.04.09" u="1"/>
        <s v="04.14.01" u="1"/>
        <s v="08.04.19" u="1"/>
        <s v="10.08.08" u="1"/>
        <s v="11.03.04" u="1"/>
        <s v="03.07" u="1"/>
        <s v="03.04.10" u="1"/>
        <s v="03.09.06" u="1"/>
        <s v="06.02" u="1"/>
        <s v="04.04.02" u="1"/>
        <s v="04.04.12" u="1"/>
        <s v="04.09.08" u="1"/>
        <s v="05.04.04" u="1"/>
        <s v="05.04.14" u="1"/>
        <s v="06.04.06" u="1"/>
        <s v="06.04.16" u="1"/>
        <s v="07.04.08" u="1"/>
        <s v="06.12" u="1"/>
        <s v="10.03.03" u="1"/>
        <s v="03.04.01" u="1"/>
        <s v="03.04.11" u="1"/>
        <s v="03.09.07" u="1"/>
        <s v="04.04.03" u="1"/>
        <s v="04.04.13" u="1"/>
        <s v="04.09.09" u="1"/>
        <s v="05.04.05" u="1"/>
        <s v="05.04.15" u="1"/>
        <s v="06.04.07" u="1"/>
        <s v="06.04.17" u="1"/>
        <s v="07.04.09" u="1"/>
        <s v="03.14.01" u="1"/>
        <s v="10.03.04" u="1"/>
        <s v="02.07" u="1"/>
        <s v="05.02" u="1"/>
        <s v="03.04.02" u="1"/>
        <s v="03.04.12" u="1"/>
        <s v="04.04.04" u="1"/>
        <s v="04.04.14" u="1"/>
        <s v="05.04.06" u="1"/>
        <s v="05.04.16" u="1"/>
        <s v="06.04.08" u="1"/>
        <s v="06.04.18" u="1"/>
        <s v="05.12" u="1"/>
        <s v="03.04.03" u="1"/>
        <s v="03.04.13" u="1"/>
        <s v="04.04.05" u="1"/>
        <s v="04.04.15" u="1"/>
        <s v="05.04.07" u="1"/>
        <s v="05.04.17" u="1"/>
        <s v="06.04.09" u="1"/>
        <s v="06.04.19" u="1"/>
        <s v="04.02" u="1"/>
        <s v="02.04.02" u="1"/>
        <s v="03.04.04" u="1"/>
        <s v="03.04.14" u="1"/>
        <s v="04.04.06" u="1"/>
        <s v="04.04.16" u="1"/>
        <s v="05.04.08" u="1"/>
        <s v="05.04.18" u="1"/>
        <s v="04.12" u="1"/>
        <s v="09.05.10" u="1"/>
        <s v="09.05.20" u="1"/>
        <s v="09.05.30" u="1"/>
        <s v="02.04.03" u="1"/>
        <s v="03.04.05" u="1"/>
        <s v="03.04.15" u="1"/>
        <s v="04.04.07" u="1"/>
        <s v="04.04.17" u="1"/>
        <s v="05.04.09" u="1"/>
        <s v="05.04.19" u="1"/>
        <s v="03.02" u="1"/>
        <s v="09.05.11" u="1"/>
        <s v="09.05.21" u="1"/>
        <s v="09.05.31" u="1"/>
        <s v="02.04.04" u="1"/>
        <s v="03.04.06" u="1"/>
        <s v="03.04.16" u="1"/>
        <s v="04.04.08" u="1"/>
        <s v="04.04.18" u="1"/>
        <s v="03.12" u="1"/>
        <s v="08.05.10" u="1"/>
        <s v="09.05.12" u="1"/>
        <s v="09.05.22" u="1"/>
        <s v="09.05.32" u="1"/>
        <s v="02.04.05" u="1"/>
        <s v="03.04.07" u="1"/>
        <s v="03.04.17" u="1"/>
        <s v="04.04.09" u="1"/>
        <s v="04.04.19" u="1"/>
        <s v="08.05.11" u="1"/>
        <s v="09.05.13" u="1"/>
        <s v="09.05.23" u="1"/>
        <s v="09.05.33" u="1"/>
        <s v="03.04.08" u="1"/>
        <s v="03.04.18" u="1"/>
        <s v="07.08" u="1"/>
        <s v="07.05.10" u="1"/>
        <s v="08.05.12" u="1"/>
        <s v="09.05.14" u="1"/>
        <s v="09.05.24" u="1"/>
        <s v="09.05.34" u="1"/>
        <s v="03.04.09" u="1"/>
        <s v="03.04.19" u="1"/>
        <s v="07.05.01" u="1"/>
        <s v="07.05.11" u="1"/>
        <s v="08.05.13" u="1"/>
        <s v="12.07" u="1"/>
        <s v="09.05.05" u="1"/>
        <s v="09.05.15" u="1"/>
        <s v="09.05.25" u="1"/>
        <s v="09.05.35" u="1"/>
        <s v="06.08" u="1"/>
        <s v="06.05.10" u="1"/>
        <s v="07.05.02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60">
  <r>
    <x v="0"/>
  </r>
  <r>
    <x v="1"/>
  </r>
  <r>
    <x v="2"/>
  </r>
  <r>
    <x v="3"/>
  </r>
  <r>
    <x v="3"/>
  </r>
  <r>
    <x v="3"/>
  </r>
  <r>
    <x v="3"/>
  </r>
  <r>
    <x v="3"/>
  </r>
  <r>
    <x v="3"/>
  </r>
  <r>
    <x v="3"/>
  </r>
  <r>
    <x v="4"/>
  </r>
  <r>
    <x v="3"/>
  </r>
  <r>
    <x v="3"/>
  </r>
  <r>
    <x v="3"/>
  </r>
  <r>
    <x v="3"/>
  </r>
  <r>
    <x v="3"/>
  </r>
  <r>
    <x v="3"/>
  </r>
  <r>
    <x v="3"/>
  </r>
  <r>
    <x v="5"/>
  </r>
  <r>
    <x v="3"/>
  </r>
  <r>
    <x v="3"/>
  </r>
  <r>
    <x v="3"/>
  </r>
  <r>
    <x v="3"/>
  </r>
  <r>
    <x v="3"/>
  </r>
  <r>
    <x v="3"/>
  </r>
  <r>
    <x v="3"/>
  </r>
  <r>
    <x v="6"/>
  </r>
  <r>
    <x v="3"/>
  </r>
  <r>
    <x v="3"/>
  </r>
  <r>
    <x v="3"/>
  </r>
  <r>
    <x v="3"/>
  </r>
  <r>
    <x v="3"/>
  </r>
  <r>
    <x v="7"/>
  </r>
  <r>
    <x v="3"/>
  </r>
  <r>
    <x v="3"/>
  </r>
  <r>
    <x v="3"/>
  </r>
  <r>
    <x v="3"/>
  </r>
  <r>
    <x v="3"/>
  </r>
  <r>
    <x v="8"/>
  </r>
  <r>
    <x v="9"/>
  </r>
  <r>
    <x v="3"/>
  </r>
  <r>
    <x v="3"/>
  </r>
  <r>
    <x v="3"/>
  </r>
  <r>
    <x v="3"/>
  </r>
  <r>
    <x v="3"/>
  </r>
  <r>
    <x v="10"/>
  </r>
  <r>
    <x v="3"/>
  </r>
  <r>
    <x v="3"/>
  </r>
  <r>
    <x v="3"/>
  </r>
  <r>
    <x v="3"/>
  </r>
  <r>
    <x v="3"/>
  </r>
  <r>
    <x v="11"/>
  </r>
  <r>
    <x v="12"/>
  </r>
  <r>
    <x v="3"/>
  </r>
  <r>
    <x v="3"/>
  </r>
  <r>
    <x v="3"/>
  </r>
  <r>
    <x v="3"/>
  </r>
  <r>
    <x v="3"/>
  </r>
  <r>
    <x v="13"/>
  </r>
  <r>
    <x v="14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5"/>
  </r>
  <r>
    <x v="3"/>
  </r>
  <r>
    <x v="3"/>
  </r>
  <r>
    <x v="3"/>
  </r>
  <r>
    <x v="3"/>
  </r>
  <r>
    <x v="3"/>
  </r>
  <r>
    <x v="16"/>
  </r>
  <r>
    <x v="3"/>
  </r>
  <r>
    <x v="3"/>
  </r>
  <r>
    <x v="3"/>
  </r>
  <r>
    <x v="3"/>
  </r>
  <r>
    <x v="3"/>
  </r>
  <r>
    <x v="17"/>
  </r>
  <r>
    <x v="3"/>
  </r>
  <r>
    <x v="3"/>
  </r>
  <r>
    <x v="3"/>
  </r>
  <r>
    <x v="3"/>
  </r>
  <r>
    <x v="3"/>
  </r>
  <r>
    <x v="3"/>
  </r>
  <r>
    <x v="18"/>
  </r>
  <r>
    <x v="3"/>
  </r>
  <r>
    <x v="3"/>
  </r>
  <r>
    <x v="3"/>
  </r>
  <r>
    <x v="3"/>
  </r>
  <r>
    <x v="3"/>
  </r>
  <r>
    <x v="19"/>
  </r>
  <r>
    <x v="3"/>
  </r>
  <r>
    <x v="3"/>
  </r>
  <r>
    <x v="3"/>
  </r>
  <r>
    <x v="3"/>
  </r>
  <r>
    <x v="3"/>
  </r>
  <r>
    <x v="20"/>
  </r>
  <r>
    <x v="21"/>
  </r>
  <r>
    <x v="22"/>
  </r>
  <r>
    <x v="3"/>
  </r>
  <r>
    <x v="3"/>
  </r>
  <r>
    <x v="3"/>
  </r>
  <r>
    <x v="3"/>
  </r>
  <r>
    <x v="3"/>
  </r>
  <r>
    <x v="23"/>
  </r>
  <r>
    <x v="3"/>
  </r>
  <r>
    <x v="3"/>
  </r>
  <r>
    <x v="3"/>
  </r>
  <r>
    <x v="3"/>
  </r>
  <r>
    <x v="3"/>
  </r>
  <r>
    <x v="24"/>
  </r>
  <r>
    <x v="3"/>
  </r>
  <r>
    <x v="3"/>
  </r>
  <r>
    <x v="3"/>
  </r>
  <r>
    <x v="3"/>
  </r>
  <r>
    <x v="3"/>
  </r>
  <r>
    <x v="25"/>
  </r>
  <r>
    <x v="3"/>
  </r>
  <r>
    <x v="3"/>
  </r>
  <r>
    <x v="3"/>
  </r>
  <r>
    <x v="3"/>
  </r>
  <r>
    <x v="3"/>
  </r>
  <r>
    <x v="26"/>
  </r>
  <r>
    <x v="27"/>
  </r>
  <r>
    <x v="3"/>
  </r>
  <r>
    <x v="3"/>
  </r>
  <r>
    <x v="3"/>
  </r>
  <r>
    <x v="3"/>
  </r>
  <r>
    <x v="3"/>
  </r>
  <r>
    <x v="28"/>
  </r>
  <r>
    <x v="29"/>
  </r>
  <r>
    <x v="3"/>
  </r>
  <r>
    <x v="3"/>
  </r>
  <r>
    <x v="3"/>
  </r>
  <r>
    <x v="3"/>
  </r>
  <r>
    <x v="3"/>
  </r>
  <r>
    <x v="30"/>
  </r>
  <r>
    <x v="31"/>
  </r>
  <r>
    <x v="3"/>
  </r>
  <r>
    <x v="3"/>
  </r>
  <r>
    <x v="3"/>
  </r>
  <r>
    <x v="3"/>
  </r>
  <r>
    <x v="3"/>
  </r>
  <r>
    <x v="32"/>
  </r>
  <r>
    <x v="33"/>
  </r>
  <r>
    <x v="3"/>
  </r>
  <r>
    <x v="3"/>
  </r>
  <r>
    <x v="3"/>
  </r>
  <r>
    <x v="3"/>
  </r>
  <r>
    <x v="3"/>
  </r>
  <r>
    <x v="34"/>
  </r>
  <r>
    <x v="35"/>
  </r>
  <r>
    <x v="3"/>
  </r>
  <r>
    <x v="3"/>
  </r>
  <r>
    <x v="3"/>
  </r>
  <r>
    <x v="3"/>
  </r>
  <r>
    <x v="3"/>
  </r>
  <r>
    <x v="36"/>
  </r>
  <r>
    <x v="37"/>
  </r>
  <r>
    <x v="38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9"/>
  </r>
  <r>
    <x v="3"/>
  </r>
  <r>
    <x v="3"/>
  </r>
  <r>
    <x v="3"/>
  </r>
  <r>
    <x v="3"/>
  </r>
  <r>
    <x v="3"/>
  </r>
  <r>
    <x v="40"/>
  </r>
  <r>
    <x v="3"/>
  </r>
  <r>
    <x v="3"/>
  </r>
  <r>
    <x v="3"/>
  </r>
  <r>
    <x v="3"/>
  </r>
  <r>
    <x v="3"/>
  </r>
  <r>
    <x v="41"/>
  </r>
  <r>
    <x v="3"/>
  </r>
  <r>
    <x v="3"/>
  </r>
  <r>
    <x v="3"/>
  </r>
  <r>
    <x v="3"/>
  </r>
  <r>
    <x v="3"/>
  </r>
  <r>
    <x v="42"/>
  </r>
  <r>
    <x v="43"/>
  </r>
  <r>
    <x v="44"/>
  </r>
  <r>
    <x v="3"/>
  </r>
  <r>
    <x v="3"/>
  </r>
  <r>
    <x v="3"/>
  </r>
  <r>
    <x v="3"/>
  </r>
  <r>
    <x v="3"/>
  </r>
  <r>
    <x v="3"/>
  </r>
  <r>
    <x v="45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6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47"/>
  </r>
  <r>
    <x v="3"/>
  </r>
  <r>
    <x v="3"/>
  </r>
  <r>
    <x v="3"/>
  </r>
  <r>
    <x v="3"/>
  </r>
  <r>
    <x v="3"/>
  </r>
  <r>
    <x v="48"/>
  </r>
  <r>
    <x v="3"/>
  </r>
  <r>
    <x v="3"/>
  </r>
  <r>
    <x v="3"/>
  </r>
  <r>
    <x v="3"/>
  </r>
  <r>
    <x v="3"/>
  </r>
  <r>
    <x v="49"/>
  </r>
  <r>
    <x v="3"/>
  </r>
  <r>
    <x v="3"/>
  </r>
  <r>
    <x v="3"/>
  </r>
  <r>
    <x v="3"/>
  </r>
  <r>
    <x v="3"/>
  </r>
  <r>
    <x v="50"/>
  </r>
  <r>
    <x v="3"/>
  </r>
  <r>
    <x v="3"/>
  </r>
  <r>
    <x v="3"/>
  </r>
  <r>
    <x v="3"/>
  </r>
  <r>
    <x v="3"/>
  </r>
  <r>
    <x v="51"/>
  </r>
  <r>
    <x v="3"/>
  </r>
  <r>
    <x v="3"/>
  </r>
  <r>
    <x v="3"/>
  </r>
  <r>
    <x v="3"/>
  </r>
  <r>
    <x v="3"/>
  </r>
  <r>
    <x v="52"/>
  </r>
  <r>
    <x v="3"/>
  </r>
  <r>
    <x v="3"/>
  </r>
  <r>
    <x v="3"/>
  </r>
  <r>
    <x v="3"/>
  </r>
  <r>
    <x v="3"/>
  </r>
  <r>
    <x v="53"/>
  </r>
  <r>
    <x v="3"/>
  </r>
  <r>
    <x v="3"/>
  </r>
  <r>
    <x v="3"/>
  </r>
  <r>
    <x v="3"/>
  </r>
  <r>
    <x v="3"/>
  </r>
  <r>
    <x v="54"/>
  </r>
  <r>
    <x v="3"/>
  </r>
  <r>
    <x v="3"/>
  </r>
  <r>
    <x v="3"/>
  </r>
  <r>
    <x v="3"/>
  </r>
  <r>
    <x v="3"/>
  </r>
  <r>
    <x v="55"/>
  </r>
  <r>
    <x v="3"/>
  </r>
  <r>
    <x v="3"/>
  </r>
  <r>
    <x v="3"/>
  </r>
  <r>
    <x v="3"/>
  </r>
  <r>
    <x v="3"/>
  </r>
  <r>
    <x v="56"/>
  </r>
  <r>
    <x v="57"/>
  </r>
  <r>
    <x v="58"/>
  </r>
  <r>
    <x v="3"/>
  </r>
  <r>
    <x v="3"/>
  </r>
  <r>
    <x v="3"/>
  </r>
  <r>
    <x v="3"/>
  </r>
  <r>
    <x v="3"/>
  </r>
  <r>
    <x v="3"/>
  </r>
  <r>
    <x v="3"/>
  </r>
  <r>
    <x v="59"/>
  </r>
  <r>
    <x v="3"/>
  </r>
  <r>
    <x v="3"/>
  </r>
  <r>
    <x v="3"/>
  </r>
  <r>
    <x v="3"/>
  </r>
  <r>
    <x v="3"/>
  </r>
  <r>
    <x v="60"/>
  </r>
  <r>
    <x v="61"/>
  </r>
  <r>
    <x v="62"/>
  </r>
  <r>
    <x v="3"/>
  </r>
  <r>
    <x v="3"/>
  </r>
  <r>
    <x v="3"/>
  </r>
  <r>
    <x v="3"/>
  </r>
  <r>
    <x v="3"/>
  </r>
  <r>
    <x v="3"/>
  </r>
  <r>
    <x v="3"/>
  </r>
  <r>
    <x v="63"/>
  </r>
  <r>
    <x v="64"/>
  </r>
  <r>
    <x v="65"/>
  </r>
  <r>
    <x v="3"/>
  </r>
  <r>
    <x v="3"/>
  </r>
  <r>
    <x v="3"/>
  </r>
  <r>
    <x v="3"/>
  </r>
  <r>
    <x v="3"/>
  </r>
  <r>
    <x v="3"/>
  </r>
  <r>
    <x v="3"/>
  </r>
  <r>
    <x v="66"/>
  </r>
  <r>
    <x v="3"/>
  </r>
  <r>
    <x v="3"/>
  </r>
  <r>
    <x v="3"/>
  </r>
  <r>
    <x v="3"/>
  </r>
  <r>
    <x v="3"/>
  </r>
  <r>
    <x v="67"/>
  </r>
  <r>
    <x v="3"/>
  </r>
  <r>
    <x v="3"/>
  </r>
  <r>
    <x v="3"/>
  </r>
  <r>
    <x v="3"/>
  </r>
  <r>
    <x v="3"/>
  </r>
  <r>
    <x v="68"/>
  </r>
  <r>
    <x v="6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70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71"/>
  </r>
  <r>
    <x v="3"/>
  </r>
  <r>
    <x v="3"/>
  </r>
  <r>
    <x v="3"/>
  </r>
  <r>
    <x v="3"/>
  </r>
  <r>
    <x v="3"/>
  </r>
  <r>
    <x v="72"/>
  </r>
  <r>
    <x v="73"/>
  </r>
  <r>
    <x v="3"/>
  </r>
  <r>
    <x v="3"/>
  </r>
  <r>
    <x v="3"/>
  </r>
  <r>
    <x v="3"/>
  </r>
  <r>
    <x v="3"/>
  </r>
  <r>
    <x v="3"/>
  </r>
  <r>
    <x v="3"/>
  </r>
  <r>
    <x v="74"/>
  </r>
  <r>
    <x v="3"/>
  </r>
  <r>
    <x v="3"/>
  </r>
  <r>
    <x v="3"/>
  </r>
  <r>
    <x v="3"/>
  </r>
  <r>
    <x v="3"/>
  </r>
  <r>
    <x v="3"/>
  </r>
  <r>
    <x v="3"/>
  </r>
  <r>
    <x v="3"/>
  </r>
  <r>
    <x v="3"/>
  </r>
  <r>
    <x v="75"/>
  </r>
  <r>
    <x v="3"/>
  </r>
  <r>
    <x v="3"/>
  </r>
  <r>
    <x v="3"/>
  </r>
  <r>
    <x v="3"/>
  </r>
  <r>
    <x v="3"/>
  </r>
  <r>
    <x v="76"/>
  </r>
  <r>
    <x v="3"/>
  </r>
  <r>
    <x v="3"/>
  </r>
  <r>
    <x v="3"/>
  </r>
  <r>
    <x v="3"/>
  </r>
  <r>
    <x v="3"/>
  </r>
  <r>
    <x v="77"/>
  </r>
  <r>
    <x v="3"/>
  </r>
  <r>
    <x v="3"/>
  </r>
  <r>
    <x v="3"/>
  </r>
  <r>
    <x v="3"/>
  </r>
  <r>
    <x v="3"/>
  </r>
  <r>
    <x v="78"/>
  </r>
  <r>
    <x v="3"/>
  </r>
  <r>
    <x v="3"/>
  </r>
  <r>
    <x v="3"/>
  </r>
  <r>
    <x v="3"/>
  </r>
  <r>
    <x v="3"/>
  </r>
  <r>
    <x v="3"/>
  </r>
  <r>
    <x v="3"/>
  </r>
  <r>
    <x v="79"/>
  </r>
  <r>
    <x v="3"/>
  </r>
  <r>
    <x v="3"/>
  </r>
  <r>
    <x v="3"/>
  </r>
  <r>
    <x v="3"/>
  </r>
  <r>
    <x v="3"/>
  </r>
  <r>
    <x v="80"/>
  </r>
  <r>
    <x v="3"/>
  </r>
  <r>
    <x v="3"/>
  </r>
  <r>
    <x v="3"/>
  </r>
  <r>
    <x v="3"/>
  </r>
  <r>
    <x v="3"/>
  </r>
  <r>
    <x v="81"/>
  </r>
  <r>
    <x v="3"/>
  </r>
  <r>
    <x v="3"/>
  </r>
  <r>
    <x v="3"/>
  </r>
  <r>
    <x v="3"/>
  </r>
  <r>
    <x v="3"/>
  </r>
  <r>
    <x v="3"/>
  </r>
  <r>
    <x v="3"/>
  </r>
  <r>
    <x v="82"/>
  </r>
  <r>
    <x v="3"/>
  </r>
  <r>
    <x v="3"/>
  </r>
  <r>
    <x v="3"/>
  </r>
  <r>
    <x v="3"/>
  </r>
  <r>
    <x v="3"/>
  </r>
  <r>
    <x v="3"/>
  </r>
  <r>
    <x v="3"/>
  </r>
  <r>
    <x v="83"/>
  </r>
  <r>
    <x v="3"/>
  </r>
  <r>
    <x v="3"/>
  </r>
  <r>
    <x v="3"/>
  </r>
  <r>
    <x v="3"/>
  </r>
  <r>
    <x v="3"/>
  </r>
  <r>
    <x v="3"/>
  </r>
  <r>
    <x v="84"/>
  </r>
  <r>
    <x v="3"/>
  </r>
  <r>
    <x v="3"/>
  </r>
  <r>
    <x v="3"/>
  </r>
  <r>
    <x v="3"/>
  </r>
  <r>
    <x v="3"/>
  </r>
  <r>
    <x v="3"/>
  </r>
  <r>
    <x v="3"/>
  </r>
  <r>
    <x v="3"/>
  </r>
  <r>
    <x v="3"/>
  </r>
  <r>
    <x v="85"/>
  </r>
  <r>
    <x v="3"/>
  </r>
  <r>
    <x v="3"/>
  </r>
  <r>
    <x v="3"/>
  </r>
  <r>
    <x v="3"/>
  </r>
  <r>
    <x v="3"/>
  </r>
  <r>
    <x v="3"/>
  </r>
  <r>
    <x v="3"/>
  </r>
  <r>
    <x v="86"/>
  </r>
  <r>
    <x v="3"/>
  </r>
  <r>
    <x v="3"/>
  </r>
  <r>
    <x v="3"/>
  </r>
  <r>
    <x v="3"/>
  </r>
  <r>
    <x v="3"/>
  </r>
  <r>
    <x v="3"/>
  </r>
  <r>
    <x v="3"/>
  </r>
  <r>
    <x v="87"/>
  </r>
  <r>
    <x v="3"/>
  </r>
  <r>
    <x v="3"/>
  </r>
  <r>
    <x v="3"/>
  </r>
  <r>
    <x v="3"/>
  </r>
  <r>
    <x v="3"/>
  </r>
  <r>
    <x v="3"/>
  </r>
  <r>
    <x v="3"/>
  </r>
  <r>
    <x v="88"/>
  </r>
  <r>
    <x v="89"/>
  </r>
  <r>
    <x v="90"/>
  </r>
  <r>
    <x v="3"/>
  </r>
  <r>
    <x v="3"/>
  </r>
  <r>
    <x v="3"/>
  </r>
  <r>
    <x v="3"/>
  </r>
  <r>
    <x v="3"/>
  </r>
  <r>
    <x v="91"/>
  </r>
  <r>
    <x v="92"/>
  </r>
  <r>
    <x v="3"/>
  </r>
  <r>
    <x v="3"/>
  </r>
  <r>
    <x v="3"/>
  </r>
  <r>
    <x v="3"/>
  </r>
  <r>
    <x v="3"/>
  </r>
  <r>
    <x v="93"/>
  </r>
  <r>
    <x v="94"/>
  </r>
  <r>
    <x v="3"/>
  </r>
  <r>
    <x v="3"/>
  </r>
  <r>
    <x v="3"/>
  </r>
  <r>
    <x v="3"/>
  </r>
  <r>
    <x v="3"/>
  </r>
  <r>
    <x v="95"/>
  </r>
  <r>
    <x v="3"/>
  </r>
  <r>
    <x v="3"/>
  </r>
  <r>
    <x v="3"/>
  </r>
  <r>
    <x v="3"/>
  </r>
  <r>
    <x v="3"/>
  </r>
  <r>
    <x v="96"/>
  </r>
  <r>
    <x v="3"/>
  </r>
  <r>
    <x v="3"/>
  </r>
  <r>
    <x v="3"/>
  </r>
  <r>
    <x v="3"/>
  </r>
  <r>
    <x v="3"/>
  </r>
  <r>
    <x v="97"/>
  </r>
  <r>
    <x v="3"/>
  </r>
  <r>
    <x v="3"/>
  </r>
  <r>
    <x v="3"/>
  </r>
  <r>
    <x v="3"/>
  </r>
  <r>
    <x v="3"/>
  </r>
  <r>
    <x v="98"/>
  </r>
  <r>
    <x v="99"/>
  </r>
  <r>
    <x v="3"/>
  </r>
  <r>
    <x v="3"/>
  </r>
  <r>
    <x v="3"/>
  </r>
  <r>
    <x v="3"/>
  </r>
  <r>
    <x v="3"/>
  </r>
  <r>
    <x v="3"/>
  </r>
  <r>
    <x v="100"/>
  </r>
  <r>
    <x v="3"/>
  </r>
  <r>
    <x v="3"/>
  </r>
  <r>
    <x v="3"/>
  </r>
  <r>
    <x v="3"/>
  </r>
  <r>
    <x v="3"/>
  </r>
  <r>
    <x v="10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02"/>
  </r>
  <r>
    <x v="3"/>
  </r>
  <r>
    <x v="3"/>
  </r>
  <r>
    <x v="3"/>
  </r>
  <r>
    <x v="3"/>
  </r>
  <r>
    <x v="3"/>
  </r>
  <r>
    <x v="103"/>
  </r>
  <r>
    <x v="104"/>
  </r>
  <r>
    <x v="3"/>
  </r>
  <r>
    <x v="105"/>
  </r>
  <r>
    <x v="3"/>
  </r>
  <r>
    <x v="3"/>
  </r>
  <r>
    <x v="3"/>
  </r>
  <r>
    <x v="3"/>
  </r>
  <r>
    <x v="3"/>
  </r>
  <r>
    <x v="106"/>
  </r>
  <r>
    <x v="3"/>
  </r>
  <r>
    <x v="3"/>
  </r>
  <r>
    <x v="3"/>
  </r>
  <r>
    <x v="3"/>
  </r>
  <r>
    <x v="3"/>
  </r>
  <r>
    <x v="107"/>
  </r>
  <r>
    <x v="3"/>
  </r>
  <r>
    <x v="3"/>
  </r>
  <r>
    <x v="3"/>
  </r>
  <r>
    <x v="3"/>
  </r>
  <r>
    <x v="3"/>
  </r>
  <r>
    <x v="108"/>
  </r>
  <r>
    <x v="10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10"/>
  </r>
  <r>
    <x v="3"/>
  </r>
  <r>
    <x v="3"/>
  </r>
  <r>
    <x v="3"/>
  </r>
  <r>
    <x v="3"/>
  </r>
  <r>
    <x v="3"/>
  </r>
  <r>
    <x v="111"/>
  </r>
  <r>
    <x v="3"/>
  </r>
  <r>
    <x v="3"/>
  </r>
  <r>
    <x v="3"/>
  </r>
  <r>
    <x v="3"/>
  </r>
  <r>
    <x v="3"/>
  </r>
  <r>
    <x v="3"/>
  </r>
  <r>
    <x v="3"/>
  </r>
  <r>
    <x v="112"/>
  </r>
  <r>
    <x v="3"/>
  </r>
  <r>
    <x v="3"/>
  </r>
  <r>
    <x v="3"/>
  </r>
  <r>
    <x v="3"/>
  </r>
  <r>
    <x v="3"/>
  </r>
  <r>
    <x v="113"/>
  </r>
  <r>
    <x v="3"/>
  </r>
  <r>
    <x v="3"/>
  </r>
  <r>
    <x v="3"/>
  </r>
  <r>
    <x v="3"/>
  </r>
  <r>
    <x v="3"/>
  </r>
  <r>
    <x v="114"/>
  </r>
  <r>
    <x v="3"/>
  </r>
  <r>
    <x v="3"/>
  </r>
  <r>
    <x v="3"/>
  </r>
  <r>
    <x v="3"/>
  </r>
  <r>
    <x v="3"/>
  </r>
  <r>
    <x v="115"/>
  </r>
  <r>
    <x v="3"/>
  </r>
  <r>
    <x v="3"/>
  </r>
  <r>
    <x v="3"/>
  </r>
  <r>
    <x v="3"/>
  </r>
  <r>
    <x v="3"/>
  </r>
  <r>
    <x v="116"/>
  </r>
  <r>
    <x v="117"/>
  </r>
  <r>
    <x v="3"/>
  </r>
  <r>
    <x v="3"/>
  </r>
  <r>
    <x v="3"/>
  </r>
  <r>
    <x v="3"/>
  </r>
  <r>
    <x v="3"/>
  </r>
  <r>
    <x v="118"/>
  </r>
  <r>
    <x v="3"/>
  </r>
  <r>
    <x v="3"/>
  </r>
  <r>
    <x v="3"/>
  </r>
  <r>
    <x v="3"/>
  </r>
  <r>
    <x v="3"/>
  </r>
  <r>
    <x v="119"/>
  </r>
  <r>
    <x v="3"/>
  </r>
  <r>
    <x v="3"/>
  </r>
  <r>
    <x v="3"/>
  </r>
  <r>
    <x v="3"/>
  </r>
  <r>
    <x v="3"/>
  </r>
  <r>
    <x v="120"/>
  </r>
  <r>
    <x v="121"/>
  </r>
  <r>
    <x v="3"/>
  </r>
  <r>
    <x v="3"/>
  </r>
  <r>
    <x v="3"/>
  </r>
  <r>
    <x v="3"/>
  </r>
  <r>
    <x v="3"/>
  </r>
  <r>
    <x v="3"/>
  </r>
  <r>
    <x v="122"/>
  </r>
  <r>
    <x v="123"/>
  </r>
  <r>
    <x v="3"/>
  </r>
  <r>
    <x v="3"/>
  </r>
  <r>
    <x v="3"/>
  </r>
  <r>
    <x v="3"/>
  </r>
  <r>
    <x v="3"/>
  </r>
  <r>
    <x v="124"/>
  </r>
  <r>
    <x v="3"/>
  </r>
  <r>
    <x v="3"/>
  </r>
  <r>
    <x v="3"/>
  </r>
  <r>
    <x v="3"/>
  </r>
  <r>
    <x v="3"/>
  </r>
  <r>
    <x v="125"/>
  </r>
  <r>
    <x v="126"/>
  </r>
  <r>
    <x v="3"/>
  </r>
  <r>
    <x v="3"/>
  </r>
  <r>
    <x v="3"/>
  </r>
  <r>
    <x v="3"/>
  </r>
  <r>
    <x v="3"/>
  </r>
  <r>
    <x v="127"/>
  </r>
  <r>
    <x v="3"/>
  </r>
  <r>
    <x v="3"/>
  </r>
  <r>
    <x v="3"/>
  </r>
  <r>
    <x v="3"/>
  </r>
  <r>
    <x v="3"/>
  </r>
  <r>
    <x v="3"/>
  </r>
  <r>
    <x v="3"/>
  </r>
  <r>
    <x v="3"/>
  </r>
  <r>
    <x v="128"/>
  </r>
  <r>
    <x v="3"/>
  </r>
  <r>
    <x v="3"/>
  </r>
  <r>
    <x v="3"/>
  </r>
  <r>
    <x v="3"/>
  </r>
  <r>
    <x v="3"/>
  </r>
  <r>
    <x v="3"/>
  </r>
  <r>
    <x v="3"/>
  </r>
  <r>
    <x v="129"/>
  </r>
  <r>
    <x v="3"/>
  </r>
  <r>
    <x v="3"/>
  </r>
  <r>
    <x v="3"/>
  </r>
  <r>
    <x v="3"/>
  </r>
  <r>
    <x v="3"/>
  </r>
  <r>
    <x v="3"/>
  </r>
  <r>
    <x v="3"/>
  </r>
  <r>
    <x v="130"/>
  </r>
  <r>
    <x v="3"/>
  </r>
  <r>
    <x v="3"/>
  </r>
  <r>
    <x v="3"/>
  </r>
  <r>
    <x v="3"/>
  </r>
  <r>
    <x v="3"/>
  </r>
  <r>
    <x v="3"/>
  </r>
  <r>
    <x v="3"/>
  </r>
  <r>
    <x v="131"/>
  </r>
  <r>
    <x v="3"/>
  </r>
  <r>
    <x v="3"/>
  </r>
  <r>
    <x v="3"/>
  </r>
  <r>
    <x v="3"/>
  </r>
  <r>
    <x v="3"/>
  </r>
  <r>
    <x v="3"/>
  </r>
  <r>
    <x v="132"/>
  </r>
  <r>
    <x v="3"/>
  </r>
  <r>
    <x v="3"/>
  </r>
  <r>
    <x v="3"/>
  </r>
  <r>
    <x v="3"/>
  </r>
  <r>
    <x v="3"/>
  </r>
  <r>
    <x v="3"/>
  </r>
  <r>
    <x v="3"/>
  </r>
  <r>
    <x v="133"/>
  </r>
  <r>
    <x v="3"/>
  </r>
  <r>
    <x v="3"/>
  </r>
  <r>
    <x v="3"/>
  </r>
  <r>
    <x v="3"/>
  </r>
  <r>
    <x v="3"/>
  </r>
  <r>
    <x v="134"/>
  </r>
  <r>
    <x v="3"/>
  </r>
  <r>
    <x v="3"/>
  </r>
  <r>
    <x v="3"/>
  </r>
  <r>
    <x v="3"/>
  </r>
  <r>
    <x v="3"/>
  </r>
  <r>
    <x v="135"/>
  </r>
  <r>
    <x v="3"/>
  </r>
  <r>
    <x v="3"/>
  </r>
  <r>
    <x v="3"/>
  </r>
  <r>
    <x v="3"/>
  </r>
  <r>
    <x v="3"/>
  </r>
  <r>
    <x v="136"/>
  </r>
  <r>
    <x v="3"/>
  </r>
  <r>
    <x v="3"/>
  </r>
  <r>
    <x v="3"/>
  </r>
  <r>
    <x v="3"/>
  </r>
  <r>
    <x v="3"/>
  </r>
  <r>
    <x v="137"/>
  </r>
  <r>
    <x v="3"/>
  </r>
  <r>
    <x v="3"/>
  </r>
  <r>
    <x v="3"/>
  </r>
  <r>
    <x v="3"/>
  </r>
  <r>
    <x v="3"/>
  </r>
  <r>
    <x v="138"/>
  </r>
  <r>
    <x v="3"/>
  </r>
  <r>
    <x v="3"/>
  </r>
  <r>
    <x v="3"/>
  </r>
  <r>
    <x v="3"/>
  </r>
  <r>
    <x v="3"/>
  </r>
  <r>
    <x v="139"/>
  </r>
  <r>
    <x v="3"/>
  </r>
  <r>
    <x v="3"/>
  </r>
  <r>
    <x v="3"/>
  </r>
  <r>
    <x v="3"/>
  </r>
  <r>
    <x v="3"/>
  </r>
  <r>
    <x v="140"/>
  </r>
  <r>
    <x v="141"/>
  </r>
  <r>
    <x v="3"/>
  </r>
  <r>
    <x v="3"/>
  </r>
  <r>
    <x v="3"/>
  </r>
  <r>
    <x v="3"/>
  </r>
  <r>
    <x v="3"/>
  </r>
  <r>
    <x v="142"/>
  </r>
  <r>
    <x v="143"/>
  </r>
  <r>
    <x v="3"/>
  </r>
  <r>
    <x v="3"/>
  </r>
  <r>
    <x v="3"/>
  </r>
  <r>
    <x v="3"/>
  </r>
  <r>
    <x v="3"/>
  </r>
  <r>
    <x v="144"/>
  </r>
  <r>
    <x v="3"/>
  </r>
  <r>
    <x v="3"/>
  </r>
  <r>
    <x v="3"/>
  </r>
  <r>
    <x v="3"/>
  </r>
  <r>
    <x v="3"/>
  </r>
  <r>
    <x v="145"/>
  </r>
  <r>
    <x v="3"/>
  </r>
  <r>
    <x v="3"/>
  </r>
  <r>
    <x v="3"/>
  </r>
  <r>
    <x v="3"/>
  </r>
  <r>
    <x v="3"/>
  </r>
  <r>
    <x v="146"/>
  </r>
  <r>
    <x v="147"/>
  </r>
  <r>
    <x v="3"/>
  </r>
  <r>
    <x v="3"/>
  </r>
  <r>
    <x v="3"/>
  </r>
  <r>
    <x v="3"/>
  </r>
  <r>
    <x v="3"/>
  </r>
  <r>
    <x v="148"/>
  </r>
  <r>
    <x v="3"/>
  </r>
  <r>
    <x v="3"/>
  </r>
  <r>
    <x v="3"/>
  </r>
  <r>
    <x v="3"/>
  </r>
  <r>
    <x v="3"/>
  </r>
  <r>
    <x v="149"/>
  </r>
  <r>
    <x v="150"/>
  </r>
  <r>
    <x v="3"/>
  </r>
  <r>
    <x v="3"/>
  </r>
  <r>
    <x v="3"/>
  </r>
  <r>
    <x v="3"/>
  </r>
  <r>
    <x v="3"/>
  </r>
  <r>
    <x v="151"/>
  </r>
  <r>
    <x v="152"/>
  </r>
  <r>
    <x v="153"/>
  </r>
  <r>
    <x v="3"/>
  </r>
  <r>
    <x v="3"/>
  </r>
  <r>
    <x v="3"/>
  </r>
  <r>
    <x v="3"/>
  </r>
  <r>
    <x v="3"/>
  </r>
  <r>
    <x v="154"/>
  </r>
  <r>
    <x v="155"/>
  </r>
  <r>
    <x v="3"/>
  </r>
  <r>
    <x v="3"/>
  </r>
  <r>
    <x v="3"/>
  </r>
  <r>
    <x v="3"/>
  </r>
  <r>
    <x v="3"/>
  </r>
  <r>
    <x v="156"/>
  </r>
  <r>
    <x v="157"/>
  </r>
  <r>
    <x v="3"/>
  </r>
  <r>
    <x v="3"/>
  </r>
  <r>
    <x v="3"/>
  </r>
  <r>
    <x v="3"/>
  </r>
  <r>
    <x v="3"/>
  </r>
  <r>
    <x v="158"/>
  </r>
  <r>
    <x v="3"/>
  </r>
  <r>
    <x v="3"/>
  </r>
  <r>
    <x v="3"/>
  </r>
  <r>
    <x v="3"/>
  </r>
  <r>
    <x v="3"/>
  </r>
  <r>
    <x v="159"/>
  </r>
  <r>
    <x v="160"/>
  </r>
  <r>
    <x v="3"/>
  </r>
  <r>
    <x v="3"/>
  </r>
  <r>
    <x v="3"/>
  </r>
  <r>
    <x v="3"/>
  </r>
  <r>
    <x v="3"/>
  </r>
  <r>
    <x v="161"/>
  </r>
  <r>
    <x v="3"/>
  </r>
  <r>
    <x v="3"/>
  </r>
  <r>
    <x v="3"/>
  </r>
  <r>
    <x v="3"/>
  </r>
  <r>
    <x v="3"/>
  </r>
  <r>
    <x v="162"/>
  </r>
  <r>
    <x v="3"/>
  </r>
  <r>
    <x v="3"/>
  </r>
  <r>
    <x v="3"/>
  </r>
  <r>
    <x v="3"/>
  </r>
  <r>
    <x v="3"/>
  </r>
  <r>
    <x v="3"/>
  </r>
  <r>
    <x v="163"/>
  </r>
  <r>
    <x v="164"/>
  </r>
  <r>
    <x v="3"/>
  </r>
  <r>
    <x v="165"/>
  </r>
  <r>
    <x v="3"/>
  </r>
  <r>
    <x v="3"/>
  </r>
  <r>
    <x v="3"/>
  </r>
  <r>
    <x v="3"/>
  </r>
  <r>
    <x v="3"/>
  </r>
  <r>
    <x v="166"/>
  </r>
  <r>
    <x v="3"/>
  </r>
  <r>
    <x v="3"/>
  </r>
  <r>
    <x v="3"/>
  </r>
  <r>
    <x v="3"/>
  </r>
  <r>
    <x v="3"/>
  </r>
  <r>
    <x v="167"/>
  </r>
  <r>
    <x v="3"/>
  </r>
  <r>
    <x v="3"/>
  </r>
  <r>
    <x v="3"/>
  </r>
  <r>
    <x v="3"/>
  </r>
  <r>
    <x v="3"/>
  </r>
  <r>
    <x v="168"/>
  </r>
  <r>
    <x v="16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170"/>
  </r>
  <r>
    <x v="3"/>
  </r>
  <r>
    <x v="3"/>
  </r>
  <r>
    <x v="3"/>
  </r>
  <r>
    <x v="3"/>
  </r>
  <r>
    <x v="3"/>
  </r>
  <r>
    <x v="3"/>
  </r>
  <r>
    <x v="171"/>
  </r>
  <r>
    <x v="3"/>
  </r>
  <r>
    <x v="3"/>
  </r>
  <r>
    <x v="3"/>
  </r>
  <r>
    <x v="3"/>
  </r>
  <r>
    <x v="3"/>
  </r>
  <r>
    <x v="3"/>
  </r>
  <r>
    <x v="172"/>
  </r>
  <r>
    <x v="3"/>
  </r>
  <r>
    <x v="3"/>
  </r>
  <r>
    <x v="3"/>
  </r>
  <r>
    <x v="3"/>
  </r>
  <r>
    <x v="3"/>
  </r>
  <r>
    <x v="173"/>
  </r>
  <r>
    <x v="3"/>
  </r>
  <r>
    <x v="3"/>
  </r>
  <r>
    <x v="3"/>
  </r>
  <r>
    <x v="3"/>
  </r>
  <r>
    <x v="3"/>
  </r>
  <r>
    <x v="174"/>
  </r>
  <r>
    <x v="3"/>
  </r>
  <r>
    <x v="3"/>
  </r>
  <r>
    <x v="3"/>
  </r>
  <r>
    <x v="3"/>
  </r>
  <r>
    <x v="3"/>
  </r>
  <r>
    <x v="175"/>
  </r>
  <r>
    <x v="176"/>
  </r>
  <r>
    <x v="3"/>
  </r>
  <r>
    <x v="3"/>
  </r>
  <r>
    <x v="3"/>
  </r>
  <r>
    <x v="3"/>
  </r>
  <r>
    <x v="3"/>
  </r>
  <r>
    <x v="3"/>
  </r>
  <r>
    <x v="177"/>
  </r>
  <r>
    <x v="178"/>
  </r>
  <r>
    <x v="3"/>
  </r>
  <r>
    <x v="3"/>
  </r>
  <r>
    <x v="3"/>
  </r>
  <r>
    <x v="3"/>
  </r>
  <r>
    <x v="3"/>
  </r>
  <r>
    <x v="179"/>
  </r>
  <r>
    <x v="3"/>
  </r>
  <r>
    <x v="3"/>
  </r>
  <r>
    <x v="3"/>
  </r>
  <r>
    <x v="3"/>
  </r>
  <r>
    <x v="3"/>
  </r>
  <r>
    <x v="180"/>
  </r>
  <r>
    <x v="3"/>
  </r>
  <r>
    <x v="3"/>
  </r>
  <r>
    <x v="3"/>
  </r>
  <r>
    <x v="3"/>
  </r>
  <r>
    <x v="3"/>
  </r>
  <r>
    <x v="181"/>
  </r>
  <r>
    <x v="3"/>
  </r>
  <r>
    <x v="3"/>
  </r>
  <r>
    <x v="3"/>
  </r>
  <r>
    <x v="3"/>
  </r>
  <r>
    <x v="3"/>
  </r>
  <r>
    <x v="182"/>
  </r>
  <r>
    <x v="3"/>
  </r>
  <r>
    <x v="3"/>
  </r>
  <r>
    <x v="3"/>
  </r>
  <r>
    <x v="3"/>
  </r>
  <r>
    <x v="3"/>
  </r>
  <r>
    <x v="183"/>
  </r>
  <r>
    <x v="3"/>
  </r>
  <r>
    <x v="3"/>
  </r>
  <r>
    <x v="3"/>
  </r>
  <r>
    <x v="3"/>
  </r>
  <r>
    <x v="3"/>
  </r>
  <r>
    <x v="184"/>
  </r>
  <r>
    <x v="3"/>
  </r>
  <r>
    <x v="3"/>
  </r>
  <r>
    <x v="3"/>
  </r>
  <r>
    <x v="3"/>
  </r>
  <r>
    <x v="3"/>
  </r>
  <r>
    <x v="185"/>
  </r>
  <r>
    <x v="3"/>
  </r>
  <r>
    <x v="3"/>
  </r>
  <r>
    <x v="3"/>
  </r>
  <r>
    <x v="3"/>
  </r>
  <r>
    <x v="3"/>
  </r>
  <r>
    <x v="186"/>
  </r>
  <r>
    <x v="187"/>
  </r>
  <r>
    <x v="188"/>
  </r>
  <r>
    <x v="3"/>
  </r>
  <r>
    <x v="3"/>
  </r>
  <r>
    <x v="3"/>
  </r>
  <r>
    <x v="3"/>
  </r>
  <r>
    <x v="3"/>
  </r>
  <r>
    <x v="189"/>
  </r>
  <r>
    <x v="190"/>
  </r>
  <r>
    <x v="3"/>
  </r>
  <r>
    <x v="191"/>
  </r>
  <r>
    <x v="3"/>
  </r>
  <r>
    <x v="3"/>
  </r>
  <r>
    <x v="3"/>
  </r>
  <r>
    <x v="3"/>
  </r>
  <r>
    <x v="3"/>
  </r>
  <r>
    <x v="192"/>
  </r>
  <r>
    <x v="3"/>
  </r>
  <r>
    <x v="3"/>
  </r>
  <r>
    <x v="3"/>
  </r>
  <r>
    <x v="3"/>
  </r>
  <r>
    <x v="3"/>
  </r>
  <r>
    <x v="193"/>
  </r>
  <r>
    <x v="3"/>
  </r>
  <r>
    <x v="3"/>
  </r>
  <r>
    <x v="3"/>
  </r>
  <r>
    <x v="3"/>
  </r>
  <r>
    <x v="3"/>
  </r>
  <r>
    <x v="194"/>
  </r>
  <r>
    <x v="195"/>
  </r>
  <r>
    <x v="3"/>
  </r>
  <r>
    <x v="3"/>
  </r>
  <r>
    <x v="3"/>
  </r>
  <r>
    <x v="3"/>
  </r>
  <r>
    <x v="3"/>
  </r>
  <r>
    <x v="196"/>
  </r>
  <r>
    <x v="3"/>
  </r>
  <r>
    <x v="3"/>
  </r>
  <r>
    <x v="3"/>
  </r>
  <r>
    <x v="3"/>
  </r>
  <r>
    <x v="3"/>
  </r>
  <r>
    <x v="197"/>
  </r>
  <r>
    <x v="198"/>
  </r>
  <r>
    <x v="3"/>
  </r>
  <r>
    <x v="3"/>
  </r>
  <r>
    <x v="3"/>
  </r>
  <r>
    <x v="3"/>
  </r>
  <r>
    <x v="3"/>
  </r>
  <r>
    <x v="199"/>
  </r>
  <r>
    <x v="3"/>
  </r>
  <r>
    <x v="3"/>
  </r>
  <r>
    <x v="3"/>
  </r>
  <r>
    <x v="3"/>
  </r>
  <r>
    <x v="3"/>
  </r>
  <r>
    <x v="200"/>
  </r>
  <r>
    <x v="201"/>
  </r>
  <r>
    <x v="202"/>
  </r>
  <r>
    <x v="3"/>
  </r>
  <r>
    <x v="3"/>
  </r>
  <r>
    <x v="3"/>
  </r>
  <r>
    <x v="3"/>
  </r>
  <r>
    <x v="3"/>
  </r>
  <r>
    <x v="203"/>
  </r>
  <r>
    <x v="204"/>
  </r>
  <r>
    <x v="3"/>
  </r>
  <r>
    <x v="3"/>
  </r>
  <r>
    <x v="3"/>
  </r>
  <r>
    <x v="3"/>
  </r>
  <r>
    <x v="3"/>
  </r>
  <r>
    <x v="205"/>
  </r>
  <r>
    <x v="206"/>
  </r>
  <r>
    <x v="3"/>
  </r>
  <r>
    <x v="3"/>
  </r>
  <r>
    <x v="3"/>
  </r>
  <r>
    <x v="3"/>
  </r>
  <r>
    <x v="3"/>
  </r>
  <r>
    <x v="3"/>
  </r>
  <r>
    <x v="3"/>
  </r>
  <r>
    <x v="3"/>
  </r>
  <r>
    <x v="207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08"/>
  </r>
  <r>
    <x v="209"/>
  </r>
  <r>
    <x v="3"/>
  </r>
  <r>
    <x v="210"/>
  </r>
  <r>
    <x v="3"/>
  </r>
  <r>
    <x v="3"/>
  </r>
  <r>
    <x v="3"/>
  </r>
  <r>
    <x v="3"/>
  </r>
  <r>
    <x v="3"/>
  </r>
  <r>
    <x v="211"/>
  </r>
  <r>
    <x v="3"/>
  </r>
  <r>
    <x v="3"/>
  </r>
  <r>
    <x v="3"/>
  </r>
  <r>
    <x v="3"/>
  </r>
  <r>
    <x v="3"/>
  </r>
  <r>
    <x v="212"/>
  </r>
  <r>
    <x v="3"/>
  </r>
  <r>
    <x v="3"/>
  </r>
  <r>
    <x v="3"/>
  </r>
  <r>
    <x v="3"/>
  </r>
  <r>
    <x v="3"/>
  </r>
  <r>
    <x v="213"/>
  </r>
  <r>
    <x v="214"/>
  </r>
  <r>
    <x v="3"/>
  </r>
  <r>
    <x v="3"/>
  </r>
  <r>
    <x v="3"/>
  </r>
  <r>
    <x v="3"/>
  </r>
  <r>
    <x v="3"/>
  </r>
  <r>
    <x v="3"/>
  </r>
  <r>
    <x v="3"/>
  </r>
  <r>
    <x v="215"/>
  </r>
  <r>
    <x v="3"/>
  </r>
  <r>
    <x v="3"/>
  </r>
  <r>
    <x v="3"/>
  </r>
  <r>
    <x v="3"/>
  </r>
  <r>
    <x v="3"/>
  </r>
  <r>
    <x v="216"/>
  </r>
  <r>
    <x v="3"/>
  </r>
  <r>
    <x v="3"/>
  </r>
  <r>
    <x v="3"/>
  </r>
  <r>
    <x v="3"/>
  </r>
  <r>
    <x v="3"/>
  </r>
  <r>
    <x v="217"/>
  </r>
  <r>
    <x v="218"/>
  </r>
  <r>
    <x v="3"/>
  </r>
  <r>
    <x v="3"/>
  </r>
  <r>
    <x v="3"/>
  </r>
  <r>
    <x v="3"/>
  </r>
  <r>
    <x v="3"/>
  </r>
  <r>
    <x v="3"/>
  </r>
  <r>
    <x v="3"/>
  </r>
  <r>
    <x v="3"/>
  </r>
  <r>
    <x v="219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20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21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222"/>
  </r>
  <r>
    <x v="3"/>
  </r>
  <r>
    <x v="3"/>
  </r>
  <r>
    <x v="3"/>
  </r>
  <r>
    <x v="3"/>
  </r>
  <r>
    <x v="3"/>
  </r>
  <r>
    <x v="3"/>
  </r>
  <r>
    <x v="3"/>
  </r>
  <r>
    <x v="3"/>
  </r>
  <r>
    <x v="223"/>
  </r>
  <r>
    <x v="3"/>
  </r>
  <r>
    <x v="3"/>
  </r>
  <r>
    <x v="3"/>
  </r>
  <r>
    <x v="3"/>
  </r>
  <r>
    <x v="3"/>
  </r>
  <r>
    <x v="3"/>
  </r>
  <r>
    <x v="224"/>
  </r>
  <r>
    <x v="225"/>
  </r>
  <r>
    <x v="3"/>
  </r>
  <r>
    <x v="3"/>
  </r>
  <r>
    <x v="3"/>
  </r>
  <r>
    <x v="3"/>
  </r>
  <r>
    <x v="3"/>
  </r>
  <r>
    <x v="3"/>
  </r>
  <r>
    <x v="226"/>
  </r>
  <r>
    <x v="227"/>
  </r>
  <r>
    <x v="3"/>
  </r>
  <r>
    <x v="3"/>
  </r>
  <r>
    <x v="3"/>
  </r>
  <r>
    <x v="3"/>
  </r>
  <r>
    <x v="3"/>
  </r>
  <r>
    <x v="3"/>
  </r>
  <r>
    <x v="228"/>
  </r>
  <r>
    <x v="229"/>
  </r>
  <r>
    <x v="230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  <r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C89561-2E80-4E65-9A42-5EF9C2030C01}" name="Tabela dinâ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rowHeaderCaption="ITEM">
  <location ref="B24:B255" firstHeaderRow="1" firstDataRow="1" firstDataCol="1"/>
  <pivotFields count="1">
    <pivotField axis="axisRow" showAll="0" sortType="ascending">
      <items count="2008">
        <item x="0"/>
        <item x="1"/>
        <item x="2"/>
        <item x="4"/>
        <item x="5"/>
        <item x="6"/>
        <item x="7"/>
        <item m="1" x="1102"/>
        <item x="8"/>
        <item x="9"/>
        <item x="10"/>
        <item m="1" x="1422"/>
        <item m="1" x="1458"/>
        <item m="1" x="1491"/>
        <item m="1" x="1521"/>
        <item m="1" x="1546"/>
        <item m="1" x="1574"/>
        <item m="1" x="1597"/>
        <item m="1" x="1332"/>
        <item m="1" x="1361"/>
        <item m="1" x="1390"/>
        <item m="1" x="1424"/>
        <item x="11"/>
        <item x="12"/>
        <item m="1" x="1731"/>
        <item m="1" x="1748"/>
        <item m="1" x="1762"/>
        <item m="1" x="1777"/>
        <item m="1" x="1793"/>
        <item m="1" x="1808"/>
        <item m="1" x="1826"/>
        <item x="13"/>
        <item x="14"/>
        <item x="15"/>
        <item x="16"/>
        <item x="17"/>
        <item x="18"/>
        <item x="19"/>
        <item m="1" x="236"/>
        <item m="1" x="249"/>
        <item m="1" x="1319"/>
        <item m="1" x="415"/>
        <item m="1" x="434"/>
        <item m="1" x="1700"/>
        <item m="1" x="840"/>
        <item x="20"/>
        <item x="21"/>
        <item x="22"/>
        <item x="23"/>
        <item x="24"/>
        <item x="25"/>
        <item m="1" x="1038"/>
        <item m="1" x="1059"/>
        <item x="26"/>
        <item x="27"/>
        <item m="1" x="1337"/>
        <item m="1" x="1365"/>
        <item m="1" x="1394"/>
        <item m="1" x="1428"/>
        <item x="28"/>
        <item x="29"/>
        <item m="1" x="1705"/>
        <item m="1" x="1719"/>
        <item m="1" x="1734"/>
        <item m="1" x="1751"/>
        <item x="30"/>
        <item x="31"/>
        <item m="1" x="1945"/>
        <item m="1" x="1956"/>
        <item m="1" x="1967"/>
        <item m="1" x="1977"/>
        <item x="32"/>
        <item x="33"/>
        <item m="1" x="398"/>
        <item m="1" x="418"/>
        <item x="34"/>
        <item x="35"/>
        <item m="1" x="805"/>
        <item m="1" x="1925"/>
        <item m="1" x="1167"/>
        <item m="1" x="1189"/>
        <item m="1" x="360"/>
        <item m="1" x="1598"/>
        <item m="1" x="1623"/>
        <item m="1" x="717"/>
        <item m="1" x="1848"/>
        <item x="36"/>
        <item x="37"/>
        <item x="38"/>
        <item x="39"/>
        <item x="40"/>
        <item x="41"/>
        <item m="1" x="1002"/>
        <item m="1" x="1021"/>
        <item m="1" x="1040"/>
        <item m="1" x="1061"/>
        <item m="1" x="1082"/>
        <item m="1" x="879"/>
        <item m="1" x="911"/>
        <item m="1" x="937"/>
        <item m="1" x="962"/>
        <item m="1" x="986"/>
        <item m="1" x="1003"/>
        <item m="1" x="1022"/>
        <item m="1" x="1041"/>
        <item m="1" x="1062"/>
        <item m="1" x="1084"/>
        <item m="1" x="880"/>
        <item m="1" x="912"/>
        <item m="1" x="938"/>
        <item m="1" x="963"/>
        <item m="1" x="1963"/>
        <item m="1" x="1263"/>
        <item m="1" x="1286"/>
        <item m="1" x="1311"/>
        <item m="1" x="1338"/>
        <item m="1" x="1367"/>
        <item m="1" x="1395"/>
        <item m="1" x="1429"/>
        <item m="1" x="1464"/>
        <item m="1" x="1493"/>
        <item m="1" x="432"/>
        <item m="1" x="1671"/>
        <item m="1" x="1682"/>
        <item m="1" x="1693"/>
        <item m="1" x="1706"/>
        <item m="1" x="1721"/>
        <item m="1" x="1735"/>
        <item m="1" x="871"/>
        <item m="1" x="1912"/>
        <item m="1" x="1927"/>
        <item m="1" x="1936"/>
        <item m="1" x="1946"/>
        <item m="1" x="1957"/>
        <item m="1" x="1968"/>
        <item m="1" x="1978"/>
        <item m="1" x="1986"/>
        <item m="1" x="1994"/>
        <item m="1" x="1899"/>
        <item m="1" x="1913"/>
        <item m="1" x="1928"/>
        <item m="1" x="1937"/>
        <item m="1" x="1947"/>
        <item m="1" x="1958"/>
        <item m="1" x="1969"/>
        <item m="1" x="1979"/>
        <item m="1" x="1987"/>
        <item m="1" x="1995"/>
        <item m="1" x="1229"/>
        <item m="1" x="343"/>
        <item m="1" x="364"/>
        <item m="1" x="381"/>
        <item m="1" x="399"/>
        <item m="1" x="419"/>
        <item m="1" x="437"/>
        <item m="1" x="454"/>
        <item m="1" x="464"/>
        <item m="1" x="475"/>
        <item m="1" x="324"/>
        <item m="1" x="344"/>
        <item m="1" x="365"/>
        <item m="1" x="382"/>
        <item m="1" x="400"/>
        <item m="1" x="420"/>
        <item m="1" x="438"/>
        <item m="1" x="455"/>
        <item m="1" x="1658"/>
        <item m="1" x="686"/>
        <item m="1" x="727"/>
        <item m="1" x="767"/>
        <item m="1" x="809"/>
        <item m="1" x="847"/>
        <item m="1" x="1898"/>
        <item m="1" x="1126"/>
        <item m="1" x="1147"/>
        <item m="1" x="1168"/>
        <item m="1" x="1190"/>
        <item m="1" x="1214"/>
        <item m="1" x="1237"/>
        <item m="1" x="1264"/>
        <item m="1" x="1287"/>
        <item m="1" x="1312"/>
        <item m="1" x="1105"/>
        <item m="1" x="1127"/>
        <item m="1" x="1148"/>
        <item m="1" x="1169"/>
        <item m="1" x="322"/>
        <item m="1" x="1549"/>
        <item m="1" x="1578"/>
        <item m="1" x="1599"/>
        <item m="1" x="1624"/>
        <item m="1" x="1640"/>
        <item m="1" x="1660"/>
        <item m="1" x="1672"/>
        <item m="1" x="1683"/>
        <item m="1" x="1694"/>
        <item m="1" x="1523"/>
        <item m="1" x="1550"/>
        <item m="1" x="1579"/>
        <item m="1" x="1600"/>
        <item m="1" x="646"/>
        <item m="1" x="1812"/>
        <item m="1" x="1831"/>
        <item m="1" x="1849"/>
        <item m="1" x="1870"/>
        <item m="1" x="1883"/>
        <item m="1" x="1900"/>
        <item m="1" x="1914"/>
        <item m="1" x="1398"/>
        <item m="1" x="457"/>
        <item m="1" x="466"/>
        <item m="1" x="476"/>
        <item m="1" x="489"/>
        <item m="1" x="510"/>
        <item m="1" x="534"/>
        <item m="1" x="1738"/>
        <item m="1" x="922"/>
        <item m="1" x="946"/>
        <item m="1" x="970"/>
        <item m="1" x="991"/>
        <item m="1" x="1010"/>
        <item m="1" x="1028"/>
        <item m="1" x="1049"/>
        <item m="1" x="1072"/>
        <item m="1" x="1093"/>
        <item m="1" x="897"/>
        <item m="1" x="923"/>
        <item m="1" x="947"/>
        <item m="1" x="972"/>
        <item m="1" x="993"/>
        <item m="1" x="1012"/>
        <item m="1" x="1030"/>
        <item m="1" x="1051"/>
        <item m="1" x="1972"/>
        <item m="1" x="1271"/>
        <item m="1" x="1293"/>
        <item m="1" x="1316"/>
        <item m="1" x="1345"/>
        <item m="1" x="1374"/>
        <item m="1" x="1408"/>
        <item m="1" x="1442"/>
        <item m="1" x="1476"/>
        <item m="1" x="1505"/>
        <item m="1" x="1246"/>
        <item m="1" x="1272"/>
        <item m="1" x="1294"/>
        <item m="1" x="1318"/>
        <item m="1" x="1348"/>
        <item m="1" x="1377"/>
        <item m="1" x="1411"/>
        <item m="1" x="1445"/>
        <item m="1" x="445"/>
        <item m="1" x="1678"/>
        <item m="1" x="1689"/>
        <item m="1" x="889"/>
        <item m="1" x="1923"/>
        <item m="1" x="1243"/>
        <item m="1" x="357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m="1" x="913"/>
        <item m="1" x="1944"/>
        <item m="1" x="1216"/>
        <item m="1" x="1239"/>
        <item m="1" x="1265"/>
        <item m="1" x="1288"/>
        <item m="1" x="1313"/>
        <item m="1" x="1339"/>
        <item m="1" x="1368"/>
        <item m="1" x="1396"/>
        <item m="1" x="1430"/>
        <item m="1" x="1193"/>
        <item m="1" x="1217"/>
        <item m="1" x="1240"/>
        <item m="1" x="1266"/>
        <item m="1" x="1289"/>
        <item m="1" x="397"/>
        <item m="1" x="1641"/>
        <item m="1" x="1661"/>
        <item m="1" x="1673"/>
        <item m="1" x="1684"/>
        <item m="1" x="1695"/>
        <item m="1" x="1707"/>
        <item m="1" x="1722"/>
        <item m="1" x="1736"/>
        <item m="1" x="1752"/>
        <item m="1" x="1625"/>
        <item m="1" x="1642"/>
        <item m="1" x="1662"/>
        <item m="1" x="1674"/>
        <item m="1" x="1685"/>
        <item m="1" x="1696"/>
        <item m="1" x="803"/>
        <item m="1" x="1884"/>
        <item m="1" x="1902"/>
        <item m="1" x="1915"/>
        <item m="1" x="1929"/>
        <item m="1" x="1938"/>
        <item m="1" x="1948"/>
        <item m="1" x="1959"/>
        <item m="1" x="1970"/>
        <item m="1" x="1980"/>
        <item m="1" x="1871"/>
        <item m="1" x="1885"/>
        <item m="1" x="1903"/>
        <item m="1" x="1916"/>
        <item m="1" x="1930"/>
        <item m="1" x="1939"/>
        <item m="1" x="1949"/>
        <item m="1" x="1960"/>
        <item m="1" x="1971"/>
        <item m="1" x="1981"/>
        <item m="1" x="1188"/>
        <item m="1" x="305"/>
        <item m="1" x="327"/>
        <item m="1" x="346"/>
        <item m="1" x="368"/>
        <item m="1" x="385"/>
        <item m="1" x="403"/>
        <item m="1" x="423"/>
        <item m="1" x="441"/>
        <item m="1" x="456"/>
        <item m="1" x="290"/>
        <item m="1" x="307"/>
        <item m="1" x="329"/>
        <item m="1" x="348"/>
        <item m="1" x="370"/>
        <item m="1" x="1622"/>
        <item m="1" x="615"/>
        <item m="1" x="651"/>
        <item m="1" x="691"/>
        <item m="1" x="1869"/>
        <item m="1" x="1086"/>
        <item m="1" x="1108"/>
        <item m="1" x="1130"/>
        <item m="1" x="1151"/>
        <item m="1" x="1172"/>
        <item m="1" x="1194"/>
        <item m="1" x="1218"/>
        <item m="1" x="1241"/>
        <item m="1" x="1267"/>
        <item m="1" x="1064"/>
        <item m="1" x="1087"/>
        <item m="1" x="1109"/>
        <item m="1" x="1131"/>
        <item m="1" x="1152"/>
        <item m="1" x="1173"/>
        <item m="1" x="1195"/>
        <item m="1" x="1219"/>
        <item m="1" x="287"/>
        <item m="1" x="1494"/>
        <item m="1" x="1525"/>
        <item m="1" x="1551"/>
        <item m="1" x="1580"/>
        <item m="1" x="1601"/>
        <item m="1" x="1626"/>
        <item m="1" x="1643"/>
        <item m="1" x="1663"/>
        <item m="1" x="1675"/>
        <item m="1" x="1465"/>
        <item m="1" x="1495"/>
        <item m="1" x="1526"/>
        <item m="1" x="1552"/>
        <item m="1" x="1581"/>
        <item m="1" x="1602"/>
        <item m="1" x="1627"/>
        <item m="1" x="1644"/>
        <item m="1" x="579"/>
        <item m="1" x="1779"/>
        <item m="1" x="1796"/>
        <item m="1" x="1813"/>
        <item m="1" x="1832"/>
        <item m="1" x="1850"/>
        <item m="1" x="1872"/>
        <item m="1" x="1886"/>
        <item m="1" x="1904"/>
        <item m="1" x="1917"/>
        <item m="1" x="1764"/>
        <item m="1" x="1780"/>
        <item m="1" x="1797"/>
        <item m="1" x="1814"/>
        <item m="1" x="1833"/>
        <item m="1" x="1851"/>
        <item m="1" x="1873"/>
        <item m="1" x="1887"/>
        <item m="1" x="1341"/>
        <item m="1" x="429"/>
        <item m="1" x="446"/>
        <item m="1" x="458"/>
        <item m="1" x="469"/>
        <item m="1" x="480"/>
        <item m="1" x="493"/>
        <item m="1" x="1709"/>
        <item m="1" x="867"/>
        <item m="1" x="898"/>
        <item m="1" x="924"/>
        <item m="1" x="949"/>
        <item m="1" x="974"/>
        <item m="1" x="995"/>
        <item m="1" x="1014"/>
        <item m="1" x="1032"/>
        <item m="1" x="1053"/>
        <item m="1" x="836"/>
        <item m="1" x="868"/>
        <item m="1" x="899"/>
        <item m="1" x="925"/>
        <item m="1" x="950"/>
        <item m="1" x="975"/>
        <item m="1" x="997"/>
        <item m="1" x="1016"/>
        <item m="1" x="1952"/>
        <item m="1" x="1225"/>
        <item m="1" x="1248"/>
        <item m="1" x="410"/>
        <item m="1" x="1655"/>
        <item m="1" x="831"/>
        <item m="1" x="1894"/>
        <item x="56"/>
        <item x="57"/>
        <item x="58"/>
        <item x="59"/>
        <item m="1" x="853"/>
        <item m="1" x="886"/>
        <item m="1" x="914"/>
        <item m="1" x="939"/>
        <item m="1" x="964"/>
        <item m="1" x="987"/>
        <item m="1" x="1004"/>
        <item m="1" x="737"/>
        <item m="1" x="777"/>
        <item m="1" x="819"/>
        <item m="1" x="855"/>
        <item m="1" x="888"/>
        <item m="1" x="915"/>
        <item m="1" x="940"/>
        <item m="1" x="965"/>
        <item m="1" x="988"/>
        <item m="1" x="1006"/>
        <item m="1" x="740"/>
        <item m="1" x="780"/>
        <item m="1" x="822"/>
        <item m="1" x="857"/>
        <item m="1" x="890"/>
        <item m="1" x="916"/>
        <item m="1" x="941"/>
        <item m="1" x="966"/>
        <item m="1" x="989"/>
        <item m="1" x="1007"/>
        <item m="1" x="743"/>
        <item m="1" x="783"/>
        <item m="1" x="825"/>
        <item m="1" x="859"/>
        <item m="1" x="891"/>
        <item m="1" x="917"/>
        <item m="1" x="942"/>
        <item m="1" x="1926"/>
        <item m="1" x="1175"/>
        <item m="1" x="1197"/>
        <item m="1" x="1220"/>
        <item m="1" x="1242"/>
        <item m="1" x="1268"/>
        <item m="1" x="1290"/>
        <item m="1" x="1314"/>
        <item m="1" x="1340"/>
        <item m="1" x="1369"/>
        <item m="1" x="1155"/>
        <item m="1" x="363"/>
        <item m="1" x="1603"/>
        <item m="1" x="1628"/>
        <item m="1" x="1645"/>
        <item m="1" x="1665"/>
        <item m="1" x="1676"/>
        <item m="1" x="1686"/>
        <item m="1" x="1697"/>
        <item m="1" x="1708"/>
        <item m="1" x="1723"/>
        <item m="1" x="1582"/>
        <item m="1" x="1604"/>
        <item m="1" x="725"/>
        <item m="1" x="1852"/>
        <item m="1" x="1874"/>
        <item m="1" x="1888"/>
        <item m="1" x="1905"/>
        <item m="1" x="1918"/>
        <item m="1" x="1931"/>
        <item m="1" x="1940"/>
        <item m="1" x="1950"/>
        <item m="1" x="1961"/>
        <item m="1" x="1834"/>
        <item m="1" x="1853"/>
        <item m="1" x="1875"/>
        <item m="1" x="1889"/>
        <item m="1" x="1906"/>
        <item m="1" x="1919"/>
        <item m="1" x="1932"/>
        <item m="1" x="1941"/>
        <item m="1" x="1951"/>
        <item m="1" x="1962"/>
        <item m="1" x="1146"/>
        <item m="1" x="272"/>
        <item m="1" x="295"/>
        <item m="1" x="312"/>
        <item m="1" x="333"/>
        <item m="1" x="352"/>
        <item m="1" x="374"/>
        <item m="1" x="390"/>
        <item m="1" x="408"/>
        <item m="1" x="427"/>
        <item m="1" x="255"/>
        <item m="1" x="274"/>
        <item m="1" x="297"/>
        <item m="1" x="314"/>
        <item m="1" x="335"/>
        <item m="1" x="353"/>
        <item m="1" x="375"/>
        <item m="1" x="391"/>
        <item m="1" x="409"/>
        <item m="1" x="428"/>
        <item m="1" x="1577"/>
        <item m="1" x="555"/>
        <item m="1" x="589"/>
        <item m="1" x="622"/>
        <item m="1" x="658"/>
        <item m="1" x="698"/>
        <item m="1" x="739"/>
        <item m="1" x="779"/>
        <item m="1" x="821"/>
        <item m="1" x="856"/>
        <item m="1" x="526"/>
        <item m="1" x="558"/>
        <item m="1" x="592"/>
        <item m="1" x="625"/>
        <item m="1" x="661"/>
        <item m="1" x="700"/>
        <item m="1" x="742"/>
        <item m="1" x="782"/>
        <item m="1" x="824"/>
        <item m="1" x="858"/>
        <item m="1" x="528"/>
        <item m="1" x="560"/>
        <item m="1" x="594"/>
        <item m="1" x="627"/>
        <item m="1" x="663"/>
        <item m="1" x="702"/>
        <item m="1" x="745"/>
        <item m="1" x="785"/>
        <item m="1" x="827"/>
        <item m="1" x="860"/>
        <item m="1" x="1830"/>
        <item m="1" x="1045"/>
        <item m="1" x="1068"/>
        <item m="1" x="1090"/>
        <item m="1" x="1112"/>
        <item m="1" x="1134"/>
        <item m="1" x="1156"/>
        <item m="1" x="1176"/>
        <item m="1" x="1198"/>
        <item m="1" x="1221"/>
        <item m="1" x="1025"/>
        <item m="1" x="1046"/>
        <item m="1" x="1069"/>
        <item m="1" x="1091"/>
        <item m="1" x="1113"/>
        <item m="1" x="252"/>
        <item m="1" x="1432"/>
        <item m="1" x="1467"/>
        <item m="1" x="1496"/>
        <item m="1" x="1527"/>
        <item m="1" x="1553"/>
        <item m="1" x="1583"/>
        <item m="1" x="1605"/>
        <item m="1" x="1629"/>
        <item m="1" x="1646"/>
        <item m="1" x="1399"/>
        <item m="1" x="1433"/>
        <item m="1" x="1468"/>
        <item m="1" x="1497"/>
        <item m="1" x="1528"/>
        <item m="1" x="1554"/>
        <item m="1" x="1584"/>
        <item m="1" x="1606"/>
        <item m="1" x="1630"/>
        <item m="1" x="1647"/>
        <item m="1" x="1400"/>
        <item m="1" x="1434"/>
        <item m="1" x="1469"/>
        <item m="1" x="1498"/>
        <item m="1" x="1529"/>
        <item m="1" x="1555"/>
        <item m="1" x="1585"/>
        <item m="1" x="1607"/>
        <item m="1" x="1631"/>
        <item m="1" x="1648"/>
        <item m="1" x="1401"/>
        <item m="1" x="1435"/>
        <item m="1" x="1470"/>
        <item m="1" x="1499"/>
        <item m="1" x="1530"/>
        <item m="1" x="1557"/>
        <item m="1" x="1587"/>
        <item m="1" x="1609"/>
        <item m="1" x="1633"/>
        <item m="1" x="1650"/>
        <item m="1" x="1403"/>
        <item m="1" x="1437"/>
        <item m="1" x="1472"/>
        <item m="1" x="1501"/>
        <item m="1" x="1533"/>
        <item m="1" x="1560"/>
        <item m="1" x="1590"/>
        <item m="1" x="1612"/>
        <item m="1" x="1635"/>
        <item m="1" x="1652"/>
        <item m="1" x="1405"/>
        <item m="1" x="1439"/>
        <item m="1" x="521"/>
        <item m="1" x="1753"/>
        <item m="1" x="1766"/>
        <item m="1" x="1781"/>
        <item m="1" x="1292"/>
        <item m="1" x="395"/>
        <item m="1" x="413"/>
        <item m="1" x="431"/>
        <item m="1" x="450"/>
        <item m="1" x="461"/>
        <item m="1" x="472"/>
        <item m="1" x="1688"/>
        <item m="1" x="799"/>
        <item m="1" x="837"/>
        <item m="1" x="869"/>
        <item m="1" x="901"/>
        <item m="1" x="927"/>
        <item m="1" x="952"/>
        <item m="1" x="977"/>
        <item m="1" x="999"/>
        <item m="1" x="1017"/>
        <item m="1" x="760"/>
        <item m="1" x="800"/>
        <item m="1" x="838"/>
        <item m="1" x="870"/>
        <item m="1" x="903"/>
        <item m="1" x="929"/>
        <item m="1" x="954"/>
        <item m="1" x="979"/>
        <item m="1" x="1935"/>
        <item m="1" x="1183"/>
        <item m="1" x="1204"/>
        <item m="1" x="378"/>
        <item m="1" x="1620"/>
        <item m="1" x="756"/>
        <item m="1" x="1865"/>
        <item x="60"/>
        <item x="61"/>
        <item x="62"/>
        <item m="1" x="746"/>
        <item m="1" x="786"/>
        <item m="1" x="828"/>
        <item m="1" x="861"/>
        <item m="1" x="892"/>
        <item m="1" x="918"/>
        <item m="1" x="943"/>
        <item m="1" x="967"/>
        <item m="1" x="665"/>
        <item m="1" x="704"/>
        <item m="1" x="748"/>
        <item m="1" x="788"/>
        <item m="1" x="830"/>
        <item m="1" x="862"/>
        <item m="1" x="893"/>
        <item m="1" x="919"/>
        <item m="1" x="944"/>
        <item m="1" x="968"/>
        <item m="1" x="667"/>
        <item m="1" x="706"/>
        <item m="1" x="750"/>
        <item m="1" x="790"/>
        <item m="1" x="832"/>
        <item m="1" x="863"/>
        <item m="1" x="894"/>
        <item m="1" x="920"/>
        <item m="1" x="945"/>
        <item m="1" x="969"/>
        <item m="1" x="669"/>
        <item m="1" x="708"/>
        <item m="1" x="752"/>
        <item m="1" x="792"/>
        <item m="1" x="833"/>
        <item m="1" x="864"/>
        <item m="1" x="895"/>
        <item m="1" x="1901"/>
        <item m="1" x="1135"/>
        <item m="1" x="1157"/>
        <item m="1" x="1177"/>
        <item m="1" x="1199"/>
        <item m="1" x="1222"/>
        <item m="1" x="1244"/>
        <item m="1" x="1269"/>
        <item m="1" x="1291"/>
        <item m="1" x="1315"/>
        <item m="1" x="1114"/>
        <item m="1" x="325"/>
        <item m="1" x="1556"/>
        <item m="1" x="1586"/>
        <item m="1" x="1608"/>
        <item m="1" x="1632"/>
        <item m="1" x="1649"/>
        <item m="1" x="1666"/>
        <item m="1" x="1677"/>
        <item m="1" x="1687"/>
        <item m="1" x="1698"/>
        <item m="1" x="1531"/>
        <item m="1" x="1558"/>
        <item m="1" x="1588"/>
        <item m="1" x="1610"/>
        <item m="1" x="1634"/>
        <item m="1" x="1651"/>
        <item m="1" x="649"/>
        <item m="1" x="1815"/>
        <item m="1" x="1835"/>
        <item m="1" x="1854"/>
        <item m="1" x="1876"/>
        <item m="1" x="1890"/>
        <item m="1" x="1907"/>
        <item m="1" x="1920"/>
        <item m="1" x="1933"/>
        <item m="1" x="1942"/>
        <item m="1" x="1798"/>
        <item m="1" x="1816"/>
        <item m="1" x="1836"/>
        <item m="1" x="1855"/>
        <item m="1" x="1877"/>
        <item m="1" x="1891"/>
        <item m="1" x="1908"/>
        <item m="1" x="1921"/>
        <item m="1" x="1934"/>
        <item m="1" x="1943"/>
        <item m="1" x="1107"/>
        <item m="1" x="241"/>
        <item m="1" x="256"/>
        <item m="1" x="275"/>
        <item m="1" x="298"/>
        <item m="1" x="315"/>
        <item m="1" x="336"/>
        <item m="1" x="354"/>
        <item m="1" x="376"/>
        <item m="1" x="392"/>
        <item m="1" x="2005"/>
        <item m="1" x="242"/>
        <item m="1" x="257"/>
        <item m="1" x="276"/>
        <item m="1" x="299"/>
        <item m="1" x="316"/>
        <item m="1" x="337"/>
        <item m="1" x="355"/>
        <item m="1" x="377"/>
        <item m="1" x="393"/>
        <item m="1" x="1524"/>
        <item m="1" x="506"/>
        <item m="1" x="530"/>
        <item m="1" x="562"/>
        <item m="1" x="596"/>
        <item m="1" x="629"/>
        <item m="1" x="666"/>
        <item m="1" x="705"/>
        <item m="1" x="749"/>
        <item m="1" x="789"/>
        <item m="1" x="487"/>
        <item m="1" x="508"/>
        <item m="1" x="532"/>
        <item m="1" x="564"/>
        <item m="1" x="598"/>
        <item m="1" x="630"/>
        <item m="1" x="668"/>
        <item m="1" x="707"/>
        <item m="1" x="751"/>
        <item m="1" x="791"/>
        <item m="1" x="488"/>
        <item m="1" x="509"/>
        <item m="1" x="533"/>
        <item m="1" x="565"/>
        <item m="1" x="599"/>
        <item m="1" x="631"/>
        <item m="1" x="670"/>
        <item m="1" x="709"/>
        <item m="1" x="753"/>
        <item m="1" x="793"/>
        <item m="1" x="1795"/>
        <item m="1" x="1008"/>
        <item m="1" x="1026"/>
        <item m="1" x="1047"/>
        <item m="1" x="1070"/>
        <item m="1" x="1092"/>
        <item m="1" x="1115"/>
        <item m="1" x="1136"/>
        <item m="1" x="1158"/>
        <item m="1" x="1178"/>
        <item m="1" x="990"/>
        <item m="1" x="1009"/>
        <item m="1" x="1027"/>
        <item m="1" x="1048"/>
        <item m="1" x="1071"/>
        <item m="1" x="2004"/>
        <item m="1" x="1370"/>
        <item m="1" x="1402"/>
        <item m="1" x="1436"/>
        <item m="1" x="1471"/>
        <item m="1" x="1500"/>
        <item m="1" x="1532"/>
        <item m="1" x="1559"/>
        <item m="1" x="1589"/>
        <item m="1" x="1611"/>
        <item m="1" x="1342"/>
        <item m="1" x="1371"/>
        <item m="1" x="1404"/>
        <item m="1" x="1438"/>
        <item m="1" x="1473"/>
        <item m="1" x="1502"/>
        <item m="1" x="1534"/>
        <item m="1" x="1561"/>
        <item m="1" x="1591"/>
        <item m="1" x="1614"/>
        <item m="1" x="1343"/>
        <item m="1" x="1372"/>
        <item m="1" x="1406"/>
        <item m="1" x="1440"/>
        <item m="1" x="1474"/>
        <item m="1" x="1503"/>
        <item m="1" x="1535"/>
        <item m="1" x="1562"/>
        <item m="1" x="1592"/>
        <item m="1" x="1615"/>
        <item m="1" x="1344"/>
        <item m="1" x="1373"/>
        <item m="1" x="1407"/>
        <item m="1" x="1441"/>
        <item m="1" x="1475"/>
        <item m="1" x="1504"/>
        <item m="1" x="1536"/>
        <item m="1" x="1563"/>
        <item m="1" x="1593"/>
        <item m="1" x="1616"/>
        <item m="1" x="1347"/>
        <item m="1" x="1376"/>
        <item m="1" x="1410"/>
        <item m="1" x="1444"/>
        <item m="1" x="1478"/>
        <item m="1" x="1507"/>
        <item m="1" x="1538"/>
        <item m="1" x="1565"/>
        <item m="1" x="1594"/>
        <item m="1" x="1617"/>
        <item m="1" x="1350"/>
        <item m="1" x="1379"/>
        <item m="1" x="486"/>
        <item m="1" x="1724"/>
        <item m="1" x="1739"/>
        <item m="1" x="1754"/>
        <item m="1" x="1767"/>
        <item m="1" x="1782"/>
        <item m="1" x="1799"/>
        <item m="1" x="1817"/>
        <item m="1" x="1837"/>
        <item m="1" x="1856"/>
        <item m="1" x="1710"/>
        <item m="1" x="1725"/>
        <item m="1" x="1740"/>
        <item m="1" x="1755"/>
        <item m="1" x="1768"/>
        <item m="1" x="1783"/>
        <item m="1" x="1800"/>
        <item m="1" x="1247"/>
        <item m="1" x="361"/>
        <item m="1" x="380"/>
        <item m="1" x="396"/>
        <item m="1" x="417"/>
        <item m="1" x="436"/>
        <item m="1" x="453"/>
        <item m="1" x="1667"/>
        <item m="1" x="720"/>
        <item m="1" x="761"/>
        <item m="1" x="801"/>
        <item m="1" x="841"/>
        <item m="1" x="873"/>
        <item m="1" x="905"/>
        <item m="1" x="931"/>
        <item m="1" x="956"/>
        <item m="1" x="980"/>
        <item m="1" x="681"/>
        <item m="1" x="721"/>
        <item m="1" x="762"/>
        <item m="1" x="802"/>
        <item m="1" x="842"/>
        <item m="1" x="874"/>
        <item m="1" x="906"/>
        <item m="1" x="932"/>
        <item m="1" x="957"/>
        <item m="1" x="981"/>
        <item m="1" x="682"/>
        <item m="1" x="722"/>
        <item m="1" x="763"/>
        <item m="1" x="804"/>
        <item m="1" x="843"/>
        <item m="1" x="875"/>
        <item m="1" x="907"/>
        <item m="1" x="933"/>
        <item m="1" x="958"/>
        <item m="1" x="982"/>
        <item m="1" x="683"/>
        <item m="1" x="723"/>
        <item m="1" x="764"/>
        <item m="1" x="806"/>
        <item m="1" x="844"/>
        <item m="1" x="876"/>
        <item m="1" x="908"/>
        <item m="1" x="934"/>
        <item m="1" x="959"/>
        <item m="1" x="983"/>
        <item m="1" x="684"/>
        <item m="1" x="724"/>
        <item m="1" x="765"/>
        <item m="1" x="807"/>
        <item m="1" x="845"/>
        <item m="1" x="877"/>
        <item m="1" x="909"/>
        <item m="1" x="935"/>
        <item m="1" x="960"/>
        <item m="1" x="984"/>
        <item m="1" x="685"/>
        <item m="1" x="726"/>
        <item m="1" x="766"/>
        <item m="1" x="808"/>
        <item m="1" x="846"/>
        <item m="1" x="878"/>
        <item m="1" x="910"/>
        <item m="1" x="936"/>
        <item m="1" x="961"/>
        <item m="1" x="985"/>
        <item m="1" x="687"/>
        <item m="1" x="728"/>
        <item m="1" x="768"/>
        <item m="1" x="810"/>
        <item m="1" x="1910"/>
        <item m="1" x="1143"/>
        <item m="1" x="1165"/>
        <item m="1" x="1186"/>
        <item m="1" x="1210"/>
        <item m="1" x="1233"/>
        <item m="1" x="1260"/>
        <item m="1" x="1283"/>
        <item m="1" x="1309"/>
        <item m="1" x="1335"/>
        <item m="1" x="1123"/>
        <item m="1" x="1144"/>
        <item m="1" x="1166"/>
        <item m="1" x="1187"/>
        <item m="1" x="1212"/>
        <item m="1" x="1235"/>
        <item m="1" x="1262"/>
        <item m="1" x="1285"/>
        <item m="1" x="340"/>
        <item m="1" x="1575"/>
        <item m="1" x="677"/>
        <item m="1" x="1828"/>
        <item x="63"/>
        <item x="64"/>
        <item x="65"/>
        <item x="66"/>
        <item x="67"/>
        <item m="1" x="754"/>
        <item m="1" x="794"/>
        <item m="1" x="834"/>
        <item m="1" x="865"/>
        <item m="1" x="896"/>
        <item m="1" x="921"/>
        <item m="1" x="600"/>
        <item m="1" x="632"/>
        <item m="1" x="671"/>
        <item m="1" x="710"/>
        <item m="1" x="755"/>
        <item m="1" x="795"/>
        <item x="68"/>
        <item x="69"/>
        <item x="70"/>
        <item x="71"/>
        <item m="1" x="1159"/>
        <item m="1" x="1179"/>
        <item m="1" x="1200"/>
        <item m="1" x="1223"/>
        <item m="1" x="1245"/>
        <item m="1" x="1270"/>
        <item m="1" x="1073"/>
        <item m="1" x="1094"/>
        <item m="1" x="1116"/>
        <item m="1" x="1137"/>
        <item m="1" x="1160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m="1" x="1636"/>
        <item m="1" x="1653"/>
        <item m="1" x="586"/>
        <item m="1" x="1784"/>
        <item m="1" x="1801"/>
        <item m="1" x="1818"/>
        <item m="1" x="1838"/>
        <item m="1" x="1858"/>
        <item m="1" x="1878"/>
        <item m="1" x="1892"/>
        <item m="1" x="1909"/>
        <item m="1" x="1922"/>
        <item m="1" x="1769"/>
        <item m="1" x="1785"/>
        <item m="1" x="1802"/>
        <item m="1" x="1819"/>
        <item m="1" x="1839"/>
        <item m="1" x="1859"/>
        <item m="1" x="1067"/>
        <item m="1" x="1996"/>
        <item m="1" x="2006"/>
        <item m="1" x="243"/>
        <item m="1" x="258"/>
        <item m="1" x="278"/>
        <item m="1" x="300"/>
        <item m="1" x="317"/>
        <item m="1" x="338"/>
        <item m="1" x="356"/>
        <item m="1" x="1989"/>
        <item m="1" x="1997"/>
        <item m="1" x="231"/>
        <item m="1" x="244"/>
        <item m="1" x="259"/>
        <item m="1" x="279"/>
        <item m="1" x="301"/>
        <item m="1" x="318"/>
        <item m="1" x="339"/>
        <item m="1" x="358"/>
        <item m="1" x="1466"/>
        <item m="1" x="477"/>
        <item m="1" x="490"/>
        <item m="1" x="511"/>
        <item m="1" x="535"/>
        <item m="1" x="567"/>
        <item m="1" x="601"/>
        <item m="1" x="633"/>
        <item m="1" x="672"/>
        <item m="1" x="711"/>
        <item m="1" x="467"/>
        <item m="1" x="478"/>
        <item m="1" x="491"/>
        <item m="1" x="512"/>
        <item m="1" x="536"/>
        <item m="1" x="568"/>
        <item m="1" x="602"/>
        <item m="1" x="634"/>
        <item m="1" x="673"/>
        <item m="1" x="712"/>
        <item m="1" x="468"/>
        <item m="1" x="479"/>
        <item m="1" x="492"/>
        <item m="1" x="513"/>
        <item m="1" x="537"/>
        <item m="1" x="569"/>
        <item m="1" x="603"/>
        <item m="1" x="635"/>
        <item m="1" x="674"/>
        <item m="1" x="713"/>
        <item m="1" x="1765"/>
        <item m="1" x="971"/>
        <item m="1" x="992"/>
        <item m="1" x="1011"/>
        <item m="1" x="1029"/>
        <item m="1" x="1050"/>
        <item m="1" x="1074"/>
        <item m="1" x="1095"/>
        <item m="1" x="1117"/>
        <item m="1" x="1138"/>
        <item m="1" x="948"/>
        <item m="1" x="973"/>
        <item m="1" x="994"/>
        <item m="1" x="1013"/>
        <item m="1" x="1031"/>
        <item m="1" x="1052"/>
        <item m="1" x="1988"/>
        <item m="1" x="1317"/>
        <item m="1" x="1346"/>
        <item m="1" x="1375"/>
        <item m="1" x="1409"/>
        <item m="1" x="1443"/>
        <item m="1" x="1477"/>
        <item m="1" x="1506"/>
        <item m="1" x="1537"/>
        <item m="1" x="1564"/>
        <item m="1" x="1295"/>
        <item m="1" x="1320"/>
        <item m="1" x="1349"/>
        <item m="1" x="1378"/>
        <item m="1" x="1412"/>
        <item m="1" x="1446"/>
        <item m="1" x="1479"/>
        <item m="1" x="1508"/>
        <item m="1" x="1539"/>
        <item m="1" x="1566"/>
        <item m="1" x="1296"/>
        <item m="1" x="1321"/>
        <item m="1" x="1351"/>
        <item m="1" x="1380"/>
        <item m="1" x="1413"/>
        <item m="1" x="1447"/>
        <item m="1" x="1480"/>
        <item m="1" x="1509"/>
        <item m="1" x="1540"/>
        <item m="1" x="1567"/>
        <item m="1" x="1297"/>
        <item m="1" x="1322"/>
        <item m="1" x="1352"/>
        <item m="1" x="1381"/>
        <item m="1" x="1414"/>
        <item m="1" x="1448"/>
        <item m="1" x="1481"/>
        <item m="1" x="1510"/>
        <item m="1" x="1541"/>
        <item m="1" x="1569"/>
        <item m="1" x="1299"/>
        <item m="1" x="1324"/>
        <item m="1" x="1354"/>
        <item m="1" x="1383"/>
        <item m="1" x="1417"/>
        <item m="1" x="1451"/>
        <item m="1" x="1484"/>
        <item m="1" x="1513"/>
        <item m="1" x="1543"/>
        <item m="1" x="1571"/>
        <item m="1" x="1302"/>
        <item m="1" x="1327"/>
        <item m="1" x="465"/>
        <item m="1" x="1699"/>
        <item m="1" x="1711"/>
        <item m="1" x="1726"/>
        <item m="1" x="1741"/>
        <item m="1" x="1756"/>
        <item m="1" x="1770"/>
        <item m="1" x="1203"/>
        <item m="1" x="323"/>
        <item m="1" x="342"/>
        <item m="1" x="362"/>
        <item x="88"/>
        <item x="89"/>
        <item x="90"/>
        <item m="1" x="604"/>
        <item m="1" x="636"/>
        <item m="1" x="675"/>
        <item m="1" x="714"/>
        <item m="1" x="757"/>
        <item m="1" x="796"/>
        <item m="1" x="835"/>
        <item m="1" x="866"/>
        <item m="1" x="538"/>
        <item m="1" x="570"/>
        <item m="1" x="605"/>
        <item m="1" x="637"/>
        <item m="1" x="676"/>
        <item m="1" x="715"/>
        <item m="1" x="758"/>
        <item m="1" x="797"/>
        <item x="91"/>
        <item x="92"/>
        <item m="1" x="1075"/>
        <item m="1" x="1096"/>
        <item m="1" x="1118"/>
        <item m="1" x="1139"/>
        <item m="1" x="1161"/>
        <item m="1" x="1180"/>
        <item m="1" x="1201"/>
        <item m="1" x="1224"/>
        <item m="1" x="1033"/>
        <item x="93"/>
        <item x="94"/>
        <item x="95"/>
        <item x="96"/>
        <item x="97"/>
        <item m="1" x="1568"/>
        <item m="1" x="1595"/>
        <item m="1" x="1618"/>
        <item m="1" x="1637"/>
        <item m="1" x="1654"/>
        <item m="1" x="1415"/>
        <item m="1" x="1449"/>
        <item m="1" x="1482"/>
        <item m="1" x="1511"/>
        <item m="1" x="1542"/>
        <item m="1" x="1570"/>
        <item x="98"/>
        <item x="99"/>
        <item x="100"/>
        <item x="101"/>
        <item x="102"/>
        <item m="1" x="1820"/>
        <item m="1" x="1840"/>
        <item m="1" x="1860"/>
        <item m="1" x="1879"/>
        <item m="1" x="1893"/>
        <item m="1" x="1742"/>
        <item m="1" x="1757"/>
        <item m="1" x="1771"/>
        <item m="1" x="1786"/>
        <item m="1" x="1803"/>
        <item m="1" x="1821"/>
        <item m="1" x="1841"/>
        <item m="1" x="1861"/>
        <item m="1" x="1880"/>
        <item m="1" x="1895"/>
        <item m="1" x="1744"/>
        <item m="1" x="1759"/>
        <item m="1" x="1773"/>
        <item m="1" x="1788"/>
        <item m="1" x="1804"/>
        <item m="1" x="1822"/>
        <item m="1" x="1842"/>
        <item x="103"/>
        <item x="104"/>
        <item x="105"/>
        <item x="106"/>
        <item x="107"/>
        <item m="1" x="245"/>
        <item m="1" x="260"/>
        <item m="1" x="280"/>
        <item m="1" x="302"/>
        <item m="1" x="319"/>
        <item m="1" x="1973"/>
        <item m="1" x="1982"/>
        <item m="1" x="1990"/>
        <item m="1" x="1998"/>
        <item m="1" x="233"/>
        <item m="1" x="246"/>
        <item m="1" x="261"/>
        <item m="1" x="281"/>
        <item m="1" x="303"/>
        <item m="1" x="321"/>
        <item x="108"/>
        <item x="109"/>
        <item x="110"/>
        <item x="111"/>
        <item x="112"/>
        <item x="113"/>
        <item x="114"/>
        <item x="115"/>
        <item m="1" x="606"/>
        <item m="1" x="638"/>
        <item m="1" x="447"/>
        <item m="1" x="459"/>
        <item m="1" x="470"/>
        <item m="1" x="481"/>
        <item m="1" x="494"/>
        <item m="1" x="514"/>
        <item m="1" x="539"/>
        <item m="1" x="571"/>
        <item m="1" x="607"/>
        <item m="1" x="640"/>
        <item m="1" x="448"/>
        <item m="1" x="460"/>
        <item m="1" x="471"/>
        <item m="1" x="482"/>
        <item m="1" x="495"/>
        <item m="1" x="515"/>
        <item m="1" x="540"/>
        <item m="1" x="572"/>
        <item m="1" x="608"/>
        <item m="1" x="641"/>
        <item x="116"/>
        <item x="117"/>
        <item x="118"/>
        <item x="119"/>
        <item m="1" x="996"/>
        <item m="1" x="1015"/>
        <item m="1" x="1034"/>
        <item m="1" x="1054"/>
        <item m="1" x="1076"/>
        <item m="1" x="1097"/>
        <item m="1" x="900"/>
        <item m="1" x="926"/>
        <item m="1" x="951"/>
        <item m="1" x="976"/>
        <item m="1" x="998"/>
        <item x="120"/>
        <item x="121"/>
        <item m="1" x="1298"/>
        <item m="1" x="1323"/>
        <item m="1" x="1353"/>
        <item m="1" x="1382"/>
        <item m="1" x="1416"/>
        <item m="1" x="1450"/>
        <item m="1" x="1483"/>
        <item m="1" x="1512"/>
        <item m="1" x="1250"/>
        <item m="1" x="1274"/>
        <item m="1" x="1301"/>
        <item m="1" x="1326"/>
        <item m="1" x="1355"/>
        <item m="1" x="1384"/>
        <item m="1" x="1418"/>
        <item m="1" x="1452"/>
        <item m="1" x="1485"/>
        <item m="1" x="1515"/>
        <item m="1" x="1251"/>
        <item m="1" x="1275"/>
        <item m="1" x="1303"/>
        <item m="1" x="1328"/>
        <item m="1" x="1356"/>
        <item m="1" x="1385"/>
        <item m="1" x="1419"/>
        <item m="1" x="1453"/>
        <item m="1" x="1486"/>
        <item m="1" x="1516"/>
        <item m="1" x="1253"/>
        <item m="1" x="1276"/>
        <item m="1" x="1304"/>
        <item m="1" x="1329"/>
        <item m="1" x="1357"/>
        <item m="1" x="1386"/>
        <item m="1" x="1420"/>
        <item m="1" x="1455"/>
        <item m="1" x="1489"/>
        <item m="1" x="1519"/>
        <item m="1" x="1254"/>
        <item m="1" x="1277"/>
        <item m="1" x="1305"/>
        <item m="1" x="1330"/>
        <item m="1" x="1359"/>
        <item m="1" x="1388"/>
        <item m="1" x="1421"/>
        <item m="1" x="1457"/>
        <item m="1" x="1490"/>
        <item m="1" x="1520"/>
        <item m="1" x="1257"/>
        <item m="1" x="1280"/>
        <item x="122"/>
        <item x="123"/>
        <item x="124"/>
        <item m="1" x="1701"/>
        <item m="1" x="1712"/>
        <item m="1" x="1727"/>
        <item m="1" x="1743"/>
        <item m="1" x="1758"/>
        <item m="1" x="1772"/>
        <item m="1" x="1787"/>
        <item m="1" x="1668"/>
        <item m="1" x="1679"/>
        <item m="1" x="1690"/>
        <item m="1" x="1702"/>
        <item m="1" x="1713"/>
        <item m="1" x="1728"/>
        <item m="1" x="1745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m="1" x="366"/>
        <item m="1" x="383"/>
        <item m="1" x="401"/>
        <item m="1" x="421"/>
        <item m="1" x="439"/>
        <item m="1" x="266"/>
        <item m="1" x="288"/>
        <item m="1" x="304"/>
        <item m="1" x="326"/>
        <item m="1" x="345"/>
        <item m="1" x="367"/>
        <item m="1" x="384"/>
        <item m="1" x="402"/>
        <item m="1" x="422"/>
        <item m="1" x="440"/>
        <item m="1" x="267"/>
        <item m="1" x="289"/>
        <item m="1" x="306"/>
        <item m="1" x="328"/>
        <item m="1" x="347"/>
        <item m="1" x="369"/>
        <item m="1" x="386"/>
        <item m="1" x="404"/>
        <item m="1" x="424"/>
        <item m="1" x="442"/>
        <item m="1" x="269"/>
        <item m="1" x="292"/>
        <item m="1" x="309"/>
        <item m="1" x="331"/>
        <item m="1" x="350"/>
        <item m="1" x="372"/>
        <item m="1" x="388"/>
        <item m="1" x="406"/>
        <item m="1" x="425"/>
        <item m="1" x="443"/>
        <item m="1" x="271"/>
        <item m="1" x="294"/>
        <item m="1" x="311"/>
        <item m="1" x="332"/>
        <item m="1" x="351"/>
        <item m="1" x="373"/>
        <item m="1" x="389"/>
        <item m="1" x="407"/>
        <item m="1" x="426"/>
        <item m="1" x="444"/>
        <item m="1" x="273"/>
        <item m="1" x="296"/>
        <item m="1" x="313"/>
        <item m="1" x="334"/>
        <item x="140"/>
        <item x="141"/>
        <item m="1" x="612"/>
        <item m="1" x="647"/>
        <item m="1" x="688"/>
        <item m="1" x="729"/>
        <item m="1" x="769"/>
        <item m="1" x="811"/>
        <item m="1" x="848"/>
        <item m="1" x="881"/>
        <item m="1" x="547"/>
        <item m="1" x="580"/>
        <item m="1" x="613"/>
        <item m="1" x="648"/>
        <item m="1" x="689"/>
        <item m="1" x="730"/>
        <item m="1" x="770"/>
        <item m="1" x="812"/>
        <item m="1" x="849"/>
        <item m="1" x="882"/>
        <item m="1" x="548"/>
        <item m="1" x="581"/>
        <item m="1" x="614"/>
        <item m="1" x="650"/>
        <item m="1" x="690"/>
        <item m="1" x="731"/>
        <item m="1" x="771"/>
        <item m="1" x="813"/>
        <item m="1" x="850"/>
        <item m="1" x="883"/>
        <item m="1" x="549"/>
        <item m="1" x="582"/>
        <item m="1" x="616"/>
        <item m="1" x="652"/>
        <item m="1" x="692"/>
        <item m="1" x="732"/>
        <item m="1" x="772"/>
        <item m="1" x="814"/>
        <item m="1" x="851"/>
        <item m="1" x="884"/>
        <item m="1" x="551"/>
        <item m="1" x="584"/>
        <item m="1" x="618"/>
        <item m="1" x="654"/>
        <item m="1" x="694"/>
        <item m="1" x="734"/>
        <item m="1" x="774"/>
        <item m="1" x="816"/>
        <item m="1" x="852"/>
        <item m="1" x="885"/>
        <item m="1" x="553"/>
        <item m="1" x="587"/>
        <item m="1" x="620"/>
        <item m="1" x="656"/>
        <item m="1" x="696"/>
        <item m="1" x="736"/>
        <item m="1" x="776"/>
        <item m="1" x="818"/>
        <item m="1" x="854"/>
        <item m="1" x="887"/>
        <item m="1" x="556"/>
        <item m="1" x="590"/>
        <item m="1" x="623"/>
        <item m="1" x="659"/>
        <item x="142"/>
        <item x="143"/>
        <item x="144"/>
        <item x="145"/>
        <item m="1" x="1128"/>
        <item m="1" x="1149"/>
        <item m="1" x="1170"/>
        <item m="1" x="1191"/>
        <item m="1" x="1215"/>
        <item m="1" x="1238"/>
        <item m="1" x="1042"/>
        <item m="1" x="1063"/>
        <item m="1" x="1085"/>
        <item m="1" x="1106"/>
        <item m="1" x="1129"/>
        <item m="1" x="1150"/>
        <item m="1" x="1171"/>
        <item m="1" x="1192"/>
        <item x="146"/>
        <item x="147"/>
        <item x="148"/>
        <item x="149"/>
        <item x="150"/>
        <item x="151"/>
        <item x="152"/>
        <item x="153"/>
        <item m="1" x="541"/>
        <item m="1" x="573"/>
        <item m="1" x="610"/>
        <item m="1" x="643"/>
        <item m="1" x="679"/>
        <item m="1" x="718"/>
        <item m="1" x="759"/>
        <item m="1" x="798"/>
        <item m="1" x="496"/>
        <item m="1" x="516"/>
        <item m="1" x="542"/>
        <item m="1" x="574"/>
        <item m="1" x="611"/>
        <item m="1" x="644"/>
        <item m="1" x="680"/>
        <item m="1" x="719"/>
        <item x="154"/>
        <item x="155"/>
        <item m="1" x="1035"/>
        <item m="1" x="1055"/>
        <item m="1" x="1078"/>
        <item m="1" x="1100"/>
        <item m="1" x="1121"/>
        <item m="1" x="1141"/>
        <item m="1" x="1163"/>
        <item m="1" x="1182"/>
        <item x="156"/>
        <item x="157"/>
        <item x="158"/>
        <item m="1" x="1454"/>
        <item m="1" x="1488"/>
        <item m="1" x="1518"/>
        <item m="1" x="1545"/>
        <item m="1" x="1573"/>
        <item m="1" x="1596"/>
        <item m="1" x="1619"/>
        <item m="1" x="1358"/>
        <item m="1" x="1387"/>
        <item x="159"/>
        <item x="160"/>
        <item x="161"/>
        <item x="162"/>
        <item m="1" x="1775"/>
        <item m="1" x="1791"/>
        <item m="1" x="1806"/>
        <item m="1" x="1824"/>
        <item m="1" x="1844"/>
        <item m="1" x="1863"/>
        <item m="1" x="1714"/>
        <item m="1" x="1729"/>
        <item m="1" x="1746"/>
        <item m="1" x="1760"/>
        <item m="1" x="1776"/>
        <item m="1" x="1792"/>
        <item m="1" x="1807"/>
        <item m="1" x="1825"/>
        <item m="1" x="1845"/>
        <item m="1" x="1866"/>
        <item m="1" x="1716"/>
        <item m="1" x="1732"/>
        <item m="1" x="1749"/>
        <item m="1" x="1763"/>
        <item m="1" x="1778"/>
        <item m="1" x="1794"/>
        <item m="1" x="1809"/>
        <item m="1" x="1827"/>
        <item m="1" x="1846"/>
        <item m="1" x="1867"/>
        <item m="1" x="1718"/>
        <item m="1" x="1733"/>
        <item m="1" x="1750"/>
        <item x="163"/>
        <item x="164"/>
        <item x="165"/>
        <item x="166"/>
        <item x="167"/>
        <item m="1" x="2000"/>
        <item m="1" x="234"/>
        <item m="1" x="247"/>
        <item m="1" x="262"/>
        <item m="1" x="283"/>
        <item m="1" x="1953"/>
        <item m="1" x="1964"/>
        <item m="1" x="1974"/>
        <item m="1" x="1983"/>
        <item m="1" x="1991"/>
        <item m="1" x="2001"/>
        <item m="1" x="235"/>
        <item m="1" x="248"/>
        <item m="1" x="263"/>
        <item m="1" x="284"/>
        <item m="1" x="1954"/>
        <item m="1" x="1965"/>
        <item m="1" x="1975"/>
        <item m="1" x="1984"/>
        <item m="1" x="1992"/>
        <item m="1" x="2002"/>
        <item m="1" x="237"/>
        <item m="1" x="250"/>
        <item m="1" x="264"/>
        <item m="1" x="285"/>
        <item m="1" x="1955"/>
        <item m="1" x="1966"/>
        <item m="1" x="1976"/>
        <item m="1" x="1985"/>
        <item m="1" x="1993"/>
        <item m="1" x="2003"/>
        <item x="168"/>
        <item x="169"/>
        <item x="170"/>
        <item x="171"/>
        <item x="172"/>
        <item x="173"/>
        <item x="174"/>
        <item m="1" x="517"/>
        <item m="1" x="543"/>
        <item m="1" x="575"/>
        <item m="1" x="414"/>
        <item m="1" x="433"/>
        <item m="1" x="451"/>
        <item m="1" x="462"/>
        <item m="1" x="473"/>
        <item m="1" x="484"/>
        <item m="1" x="497"/>
        <item m="1" x="518"/>
        <item m="1" x="544"/>
        <item m="1" x="576"/>
        <item m="1" x="416"/>
        <item m="1" x="435"/>
        <item m="1" x="452"/>
        <item m="1" x="463"/>
        <item m="1" x="474"/>
        <item m="1" x="485"/>
        <item m="1" x="498"/>
        <item m="1" x="519"/>
        <item m="1" x="545"/>
        <item m="1" x="577"/>
        <item x="175"/>
        <item x="176"/>
        <item m="1" x="902"/>
        <item m="1" x="928"/>
        <item m="1" x="953"/>
        <item m="1" x="978"/>
        <item m="1" x="1000"/>
        <item m="1" x="1018"/>
        <item m="1" x="1036"/>
        <item m="1" x="1057"/>
        <item m="1" x="839"/>
        <item m="1" x="872"/>
        <item m="1" x="904"/>
        <item m="1" x="930"/>
        <item m="1" x="955"/>
        <item x="177"/>
        <item x="178"/>
        <item x="179"/>
        <item x="180"/>
        <item x="181"/>
        <item x="182"/>
        <item x="183"/>
        <item x="184"/>
        <item x="185"/>
        <item m="1" x="1456"/>
        <item m="1" x="1206"/>
        <item m="1" x="1230"/>
        <item m="1" x="1256"/>
        <item m="1" x="1279"/>
        <item m="1" x="1306"/>
        <item m="1" x="1331"/>
        <item m="1" x="1360"/>
        <item m="1" x="1389"/>
        <item m="1" x="1423"/>
        <item m="1" x="1459"/>
        <item m="1" x="1207"/>
        <item m="1" x="1231"/>
        <item m="1" x="1258"/>
        <item m="1" x="1281"/>
        <item m="1" x="1307"/>
        <item m="1" x="1333"/>
        <item m="1" x="1362"/>
        <item m="1" x="1391"/>
        <item m="1" x="1425"/>
        <item m="1" x="1460"/>
        <item m="1" x="1209"/>
        <item m="1" x="1232"/>
        <item m="1" x="1259"/>
        <item m="1" x="1282"/>
        <item m="1" x="1308"/>
        <item m="1" x="1334"/>
        <item m="1" x="1363"/>
        <item m="1" x="1392"/>
        <item m="1" x="1426"/>
        <item m="1" x="1462"/>
        <item m="1" x="1211"/>
        <item m="1" x="1234"/>
        <item m="1" x="1261"/>
        <item m="1" x="1284"/>
        <item m="1" x="1310"/>
        <item m="1" x="1336"/>
        <item m="1" x="1364"/>
        <item m="1" x="1393"/>
        <item m="1" x="1427"/>
        <item m="1" x="1463"/>
        <item m="1" x="1213"/>
        <item m="1" x="1236"/>
        <item m="1" x="411"/>
        <item m="1" x="1656"/>
        <item m="1" x="1669"/>
        <item m="1" x="1680"/>
        <item m="1" x="1691"/>
        <item m="1" x="1703"/>
        <item m="1" x="1715"/>
        <item m="1" x="1730"/>
        <item m="1" x="1747"/>
        <item m="1" x="1761"/>
        <item m="1" x="1639"/>
        <item m="1" x="1659"/>
        <item m="1" x="1670"/>
        <item m="1" x="1681"/>
        <item m="1" x="1692"/>
        <item m="1" x="1704"/>
        <item m="1" x="1717"/>
        <item m="1" x="1125"/>
        <item m="1" x="253"/>
        <item m="1" x="268"/>
        <item m="1" x="291"/>
        <item m="1" x="308"/>
        <item m="1" x="330"/>
        <item m="1" x="349"/>
        <item m="1" x="371"/>
        <item m="1" x="387"/>
        <item m="1" x="405"/>
        <item m="1" x="240"/>
        <item m="1" x="254"/>
        <item m="1" x="270"/>
        <item m="1" x="293"/>
        <item m="1" x="310"/>
        <item m="1" x="1548"/>
        <item m="1" x="522"/>
        <item m="1" x="550"/>
        <item m="1" x="583"/>
        <item m="1" x="617"/>
        <item m="1" x="653"/>
        <item m="1" x="693"/>
        <item m="1" x="733"/>
        <item m="1" x="773"/>
        <item m="1" x="815"/>
        <item m="1" x="501"/>
        <item m="1" x="523"/>
        <item m="1" x="552"/>
        <item m="1" x="585"/>
        <item m="1" x="619"/>
        <item m="1" x="655"/>
        <item m="1" x="695"/>
        <item m="1" x="735"/>
        <item m="1" x="775"/>
        <item m="1" x="817"/>
        <item m="1" x="502"/>
        <item m="1" x="524"/>
        <item m="1" x="554"/>
        <item m="1" x="588"/>
        <item m="1" x="621"/>
        <item m="1" x="657"/>
        <item m="1" x="697"/>
        <item m="1" x="738"/>
        <item m="1" x="778"/>
        <item m="1" x="820"/>
        <item m="1" x="503"/>
        <item m="1" x="525"/>
        <item m="1" x="557"/>
        <item m="1" x="591"/>
        <item m="1" x="624"/>
        <item m="1" x="660"/>
        <item m="1" x="699"/>
        <item m="1" x="741"/>
        <item m="1" x="781"/>
        <item m="1" x="823"/>
        <item m="1" x="504"/>
        <item m="1" x="527"/>
        <item m="1" x="559"/>
        <item m="1" x="593"/>
        <item m="1" x="626"/>
        <item m="1" x="662"/>
        <item m="1" x="701"/>
        <item m="1" x="744"/>
        <item m="1" x="784"/>
        <item m="1" x="826"/>
        <item m="1" x="505"/>
        <item m="1" x="529"/>
        <item m="1" x="561"/>
        <item m="1" x="595"/>
        <item m="1" x="628"/>
        <item m="1" x="664"/>
        <item m="1" x="703"/>
        <item m="1" x="747"/>
        <item m="1" x="787"/>
        <item m="1" x="829"/>
        <item m="1" x="507"/>
        <item m="1" x="531"/>
        <item m="1" x="563"/>
        <item m="1" x="597"/>
        <item m="1" x="1811"/>
        <item m="1" x="1023"/>
        <item m="1" x="1043"/>
        <item m="1" x="1065"/>
        <item m="1" x="1088"/>
        <item m="1" x="1110"/>
        <item m="1" x="1132"/>
        <item m="1" x="1153"/>
        <item m="1" x="1174"/>
        <item m="1" x="1196"/>
        <item m="1" x="1005"/>
        <item m="1" x="1024"/>
        <item m="1" x="1044"/>
        <item m="1" x="1066"/>
        <item m="1" x="1089"/>
        <item m="1" x="1111"/>
        <item m="1" x="1133"/>
        <item m="1" x="1154"/>
        <item m="1" x="239"/>
        <item m="1" x="1397"/>
        <item m="1" x="1431"/>
        <item m="1" x="500"/>
        <item m="1" x="1737"/>
        <item x="186"/>
        <item x="187"/>
        <item x="188"/>
        <item m="1" x="1226"/>
        <item m="1" x="1249"/>
        <item m="1" x="1273"/>
        <item m="1" x="1300"/>
        <item m="1" x="1325"/>
        <item x="189"/>
        <item x="190"/>
        <item x="191"/>
        <item x="192"/>
        <item x="193"/>
        <item x="194"/>
        <item x="195"/>
        <item x="196"/>
        <item m="1" x="1911"/>
        <item m="1" x="1924"/>
        <item x="197"/>
        <item x="198"/>
        <item x="199"/>
        <item m="1" x="341"/>
        <item m="1" x="359"/>
        <item m="1" x="379"/>
        <item m="1" x="394"/>
        <item m="1" x="412"/>
        <item m="1" x="430"/>
        <item m="1" x="449"/>
        <item m="1" x="282"/>
        <item m="1" x="1613"/>
        <item m="1" x="609"/>
        <item m="1" x="642"/>
        <item m="1" x="678"/>
        <item m="1" x="716"/>
        <item m="1" x="1857"/>
        <item m="1" x="1077"/>
        <item m="1" x="1099"/>
        <item m="1" x="1120"/>
        <item m="1" x="1140"/>
        <item m="1" x="1162"/>
        <item m="1" x="1181"/>
        <item m="1" x="1202"/>
        <item m="1" x="1227"/>
        <item m="1" x="1252"/>
        <item m="1" x="1056"/>
        <item m="1" x="1079"/>
        <item m="1" x="1101"/>
        <item m="1" x="1122"/>
        <item m="1" x="1142"/>
        <item m="1" x="277"/>
        <item m="1" x="1487"/>
        <item m="1" x="1517"/>
        <item m="1" x="1544"/>
        <item m="1" x="1572"/>
        <item m="1" x="566"/>
        <item m="1" x="1774"/>
        <item m="1" x="1790"/>
        <item m="1" x="1805"/>
        <item m="1" x="1823"/>
        <item m="1" x="1843"/>
        <item m="1" x="1862"/>
        <item m="1" x="1881"/>
        <item m="1" x="1896"/>
        <item x="200"/>
        <item x="201"/>
        <item x="202"/>
        <item m="1" x="1184"/>
        <item m="1" x="1205"/>
        <item m="1" x="1228"/>
        <item m="1" x="1255"/>
        <item m="1" x="1278"/>
        <item x="203"/>
        <item x="204"/>
        <item m="1" x="1621"/>
        <item m="1" x="1638"/>
        <item m="1" x="1657"/>
        <item x="205"/>
        <item x="206"/>
        <item x="207"/>
        <item m="1" x="1882"/>
        <item m="1" x="1897"/>
        <item x="208"/>
        <item x="209"/>
        <item x="210"/>
        <item x="211"/>
        <item x="212"/>
        <item x="213"/>
        <item x="214"/>
        <item x="215"/>
        <item x="216"/>
        <item m="1" x="645"/>
        <item x="217"/>
        <item x="218"/>
        <item x="219"/>
        <item x="220"/>
        <item x="221"/>
        <item x="222"/>
        <item x="223"/>
        <item m="1" x="1164"/>
        <item m="1" x="1185"/>
        <item m="1" x="1208"/>
        <item m="1" x="1019"/>
        <item m="1" x="1037"/>
        <item m="1" x="1058"/>
        <item m="1" x="1080"/>
        <item m="1" x="1103"/>
        <item x="224"/>
        <item x="225"/>
        <item m="1" x="1461"/>
        <item m="1" x="1492"/>
        <item m="1" x="1522"/>
        <item x="226"/>
        <item x="227"/>
        <item x="228"/>
        <item x="229"/>
        <item x="230"/>
        <item m="1" x="1145"/>
        <item m="1" x="320"/>
        <item m="1" x="1547"/>
        <item m="1" x="1576"/>
        <item m="1" x="639"/>
        <item m="1" x="1810"/>
        <item m="1" x="1829"/>
        <item m="1" x="1847"/>
        <item m="1" x="1868"/>
        <item m="1" x="1098"/>
        <item m="1" x="238"/>
        <item m="1" x="251"/>
        <item m="1" x="265"/>
        <item m="1" x="286"/>
        <item m="1" x="1514"/>
        <item m="1" x="499"/>
        <item m="1" x="520"/>
        <item m="1" x="546"/>
        <item m="1" x="578"/>
        <item m="1" x="1789"/>
        <item m="1" x="1001"/>
        <item m="1" x="1020"/>
        <item m="1" x="1039"/>
        <item m="1" x="1060"/>
        <item m="1" x="1081"/>
        <item m="1" x="1104"/>
        <item m="1" x="1124"/>
        <item m="1" x="1999"/>
        <item m="1" x="1366"/>
        <item m="1" x="483"/>
        <item m="1" x="1720"/>
        <item m="1" x="1119"/>
        <item m="1" x="1864"/>
        <item m="1" x="1083"/>
        <item m="1" x="1664"/>
        <item m="1" x="232"/>
        <item x="3"/>
        <item t="default"/>
      </items>
    </pivotField>
  </pivotFields>
  <rowFields count="1">
    <field x="0"/>
  </rowFields>
  <rowItems count="231">
    <i>
      <x/>
    </i>
    <i>
      <x v="1"/>
    </i>
    <i>
      <x v="2"/>
    </i>
    <i>
      <x v="3"/>
    </i>
    <i>
      <x v="4"/>
    </i>
    <i>
      <x v="5"/>
    </i>
    <i>
      <x v="6"/>
    </i>
    <i>
      <x v="8"/>
    </i>
    <i>
      <x v="9"/>
    </i>
    <i>
      <x v="10"/>
    </i>
    <i>
      <x v="22"/>
    </i>
    <i>
      <x v="23"/>
    </i>
    <i>
      <x v="31"/>
    </i>
    <i>
      <x v="32"/>
    </i>
    <i>
      <x v="33"/>
    </i>
    <i>
      <x v="34"/>
    </i>
    <i>
      <x v="35"/>
    </i>
    <i>
      <x v="36"/>
    </i>
    <i>
      <x v="37"/>
    </i>
    <i>
      <x v="45"/>
    </i>
    <i>
      <x v="46"/>
    </i>
    <i>
      <x v="47"/>
    </i>
    <i>
      <x v="48"/>
    </i>
    <i>
      <x v="49"/>
    </i>
    <i>
      <x v="50"/>
    </i>
    <i>
      <x v="53"/>
    </i>
    <i>
      <x v="54"/>
    </i>
    <i>
      <x v="59"/>
    </i>
    <i>
      <x v="60"/>
    </i>
    <i>
      <x v="65"/>
    </i>
    <i>
      <x v="66"/>
    </i>
    <i>
      <x v="71"/>
    </i>
    <i>
      <x v="72"/>
    </i>
    <i>
      <x v="75"/>
    </i>
    <i>
      <x v="76"/>
    </i>
    <i>
      <x v="86"/>
    </i>
    <i>
      <x v="87"/>
    </i>
    <i>
      <x v="88"/>
    </i>
    <i>
      <x v="89"/>
    </i>
    <i>
      <x v="90"/>
    </i>
    <i>
      <x v="91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429"/>
    </i>
    <i>
      <x v="430"/>
    </i>
    <i>
      <x v="431"/>
    </i>
    <i>
      <x v="432"/>
    </i>
    <i>
      <x v="663"/>
    </i>
    <i>
      <x v="664"/>
    </i>
    <i>
      <x v="665"/>
    </i>
    <i>
      <x v="975"/>
    </i>
    <i>
      <x v="976"/>
    </i>
    <i>
      <x v="977"/>
    </i>
    <i>
      <x v="978"/>
    </i>
    <i>
      <x v="979"/>
    </i>
    <i>
      <x v="992"/>
    </i>
    <i>
      <x v="993"/>
    </i>
    <i>
      <x v="994"/>
    </i>
    <i>
      <x v="995"/>
    </i>
    <i>
      <x v="1007"/>
    </i>
    <i>
      <x v="1008"/>
    </i>
    <i>
      <x v="1009"/>
    </i>
    <i>
      <x v="1010"/>
    </i>
    <i>
      <x v="1011"/>
    </i>
    <i>
      <x v="1012"/>
    </i>
    <i>
      <x v="1013"/>
    </i>
    <i>
      <x v="1014"/>
    </i>
    <i>
      <x v="1015"/>
    </i>
    <i>
      <x v="1016"/>
    </i>
    <i>
      <x v="1017"/>
    </i>
    <i>
      <x v="1018"/>
    </i>
    <i>
      <x v="1019"/>
    </i>
    <i>
      <x v="1020"/>
    </i>
    <i>
      <x v="1021"/>
    </i>
    <i>
      <x v="1022"/>
    </i>
    <i>
      <x v="1170"/>
    </i>
    <i>
      <x v="1171"/>
    </i>
    <i>
      <x v="1172"/>
    </i>
    <i>
      <x v="1189"/>
    </i>
    <i>
      <x v="1190"/>
    </i>
    <i>
      <x v="1200"/>
    </i>
    <i>
      <x v="1201"/>
    </i>
    <i>
      <x v="1202"/>
    </i>
    <i>
      <x v="1203"/>
    </i>
    <i>
      <x v="1204"/>
    </i>
    <i>
      <x v="1216"/>
    </i>
    <i>
      <x v="1217"/>
    </i>
    <i>
      <x v="1218"/>
    </i>
    <i>
      <x v="1219"/>
    </i>
    <i>
      <x v="1220"/>
    </i>
    <i>
      <x v="1243"/>
    </i>
    <i>
      <x v="1244"/>
    </i>
    <i>
      <x v="1245"/>
    </i>
    <i>
      <x v="1246"/>
    </i>
    <i>
      <x v="1247"/>
    </i>
    <i>
      <x v="1263"/>
    </i>
    <i>
      <x v="1264"/>
    </i>
    <i>
      <x v="1265"/>
    </i>
    <i>
      <x v="1266"/>
    </i>
    <i>
      <x v="1267"/>
    </i>
    <i>
      <x v="1268"/>
    </i>
    <i>
      <x v="1269"/>
    </i>
    <i>
      <x v="1270"/>
    </i>
    <i>
      <x v="1293"/>
    </i>
    <i>
      <x v="1294"/>
    </i>
    <i>
      <x v="1295"/>
    </i>
    <i>
      <x v="1296"/>
    </i>
    <i>
      <x v="1308"/>
    </i>
    <i>
      <x v="1309"/>
    </i>
    <i>
      <x v="1360"/>
    </i>
    <i>
      <x v="1361"/>
    </i>
    <i>
      <x v="1362"/>
    </i>
    <i>
      <x v="1377"/>
    </i>
    <i>
      <x v="1378"/>
    </i>
    <i>
      <x v="1379"/>
    </i>
    <i>
      <x v="1380"/>
    </i>
    <i>
      <x v="1381"/>
    </i>
    <i>
      <x v="1382"/>
    </i>
    <i>
      <x v="1383"/>
    </i>
    <i>
      <x v="1384"/>
    </i>
    <i>
      <x v="1385"/>
    </i>
    <i>
      <x v="1386"/>
    </i>
    <i>
      <x v="1387"/>
    </i>
    <i>
      <x v="1388"/>
    </i>
    <i>
      <x v="1389"/>
    </i>
    <i>
      <x v="1390"/>
    </i>
    <i>
      <x v="1391"/>
    </i>
    <i>
      <x v="1441"/>
    </i>
    <i>
      <x v="1442"/>
    </i>
    <i>
      <x v="1505"/>
    </i>
    <i>
      <x v="1506"/>
    </i>
    <i>
      <x v="1507"/>
    </i>
    <i>
      <x v="1508"/>
    </i>
    <i>
      <x v="1523"/>
    </i>
    <i>
      <x v="1524"/>
    </i>
    <i>
      <x v="1525"/>
    </i>
    <i>
      <x v="1526"/>
    </i>
    <i>
      <x v="1527"/>
    </i>
    <i>
      <x v="1528"/>
    </i>
    <i>
      <x v="1529"/>
    </i>
    <i>
      <x v="1530"/>
    </i>
    <i>
      <x v="1547"/>
    </i>
    <i>
      <x v="1548"/>
    </i>
    <i>
      <x v="1557"/>
    </i>
    <i>
      <x v="1558"/>
    </i>
    <i>
      <x v="1559"/>
    </i>
    <i>
      <x v="1569"/>
    </i>
    <i>
      <x v="1570"/>
    </i>
    <i>
      <x v="1571"/>
    </i>
    <i>
      <x v="1572"/>
    </i>
    <i>
      <x v="1602"/>
    </i>
    <i>
      <x v="1603"/>
    </i>
    <i>
      <x v="1604"/>
    </i>
    <i>
      <x v="1605"/>
    </i>
    <i>
      <x v="1606"/>
    </i>
    <i>
      <x v="1638"/>
    </i>
    <i>
      <x v="1639"/>
    </i>
    <i>
      <x v="1640"/>
    </i>
    <i>
      <x v="1641"/>
    </i>
    <i>
      <x v="1642"/>
    </i>
    <i>
      <x v="1643"/>
    </i>
    <i>
      <x v="1644"/>
    </i>
    <i>
      <x v="1668"/>
    </i>
    <i>
      <x v="1669"/>
    </i>
    <i>
      <x v="1683"/>
    </i>
    <i>
      <x v="1684"/>
    </i>
    <i>
      <x v="1685"/>
    </i>
    <i>
      <x v="1686"/>
    </i>
    <i>
      <x v="1687"/>
    </i>
    <i>
      <x v="1688"/>
    </i>
    <i>
      <x v="1689"/>
    </i>
    <i>
      <x v="1690"/>
    </i>
    <i>
      <x v="1691"/>
    </i>
    <i>
      <x v="1854"/>
    </i>
    <i>
      <x v="1855"/>
    </i>
    <i>
      <x v="1856"/>
    </i>
    <i>
      <x v="1862"/>
    </i>
    <i>
      <x v="1863"/>
    </i>
    <i>
      <x v="1864"/>
    </i>
    <i>
      <x v="1865"/>
    </i>
    <i>
      <x v="1866"/>
    </i>
    <i>
      <x v="1867"/>
    </i>
    <i>
      <x v="1868"/>
    </i>
    <i>
      <x v="1869"/>
    </i>
    <i>
      <x v="1872"/>
    </i>
    <i>
      <x v="1873"/>
    </i>
    <i>
      <x v="1874"/>
    </i>
    <i>
      <x v="1917"/>
    </i>
    <i>
      <x v="1918"/>
    </i>
    <i>
      <x v="1919"/>
    </i>
    <i>
      <x v="1925"/>
    </i>
    <i>
      <x v="1926"/>
    </i>
    <i>
      <x v="1930"/>
    </i>
    <i>
      <x v="1931"/>
    </i>
    <i>
      <x v="1932"/>
    </i>
    <i>
      <x v="1935"/>
    </i>
    <i>
      <x v="1936"/>
    </i>
    <i>
      <x v="1937"/>
    </i>
    <i>
      <x v="1938"/>
    </i>
    <i>
      <x v="1939"/>
    </i>
    <i>
      <x v="1940"/>
    </i>
    <i>
      <x v="1941"/>
    </i>
    <i>
      <x v="1942"/>
    </i>
    <i>
      <x v="1943"/>
    </i>
    <i>
      <x v="1945"/>
    </i>
    <i>
      <x v="1946"/>
    </i>
    <i>
      <x v="1947"/>
    </i>
    <i>
      <x v="1948"/>
    </i>
    <i>
      <x v="1949"/>
    </i>
    <i>
      <x v="1950"/>
    </i>
    <i>
      <x v="1951"/>
    </i>
    <i>
      <x v="1960"/>
    </i>
    <i>
      <x v="1961"/>
    </i>
    <i>
      <x v="1965"/>
    </i>
    <i>
      <x v="1966"/>
    </i>
    <i>
      <x v="1967"/>
    </i>
    <i>
      <x v="1968"/>
    </i>
    <i>
      <x v="1969"/>
    </i>
    <i t="grand">
      <x/>
    </i>
  </rowItems>
  <colItems count="1">
    <i/>
  </colItems>
  <formats count="12">
    <format dxfId="11">
      <pivotArea type="all" dataOnly="0" outline="0" fieldPosition="0"/>
    </format>
    <format dxfId="10">
      <pivotArea dataOnly="0" labelOnly="1" grandRow="1" outline="0" fieldPosition="0"/>
    </format>
    <format dxfId="9">
      <pivotArea dataOnly="0" labelOnly="1" grandRow="1" outline="0" fieldPosition="0"/>
    </format>
    <format dxfId="8">
      <pivotArea type="all" dataOnly="0" outline="0" fieldPosition="0"/>
    </format>
    <format dxfId="7">
      <pivotArea field="0" type="button" dataOnly="0" labelOnly="1" outline="0" axis="axisRow" fieldPosition="0"/>
    </format>
    <format dxfId="6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6"/>
            <x v="8"/>
            <x v="9"/>
            <x v="10"/>
            <x v="11"/>
            <x v="12"/>
            <x v="22"/>
            <x v="23"/>
            <x v="24"/>
            <x v="25"/>
            <x v="26"/>
            <x v="27"/>
            <x v="31"/>
            <x v="32"/>
            <x v="33"/>
            <x v="34"/>
            <x v="35"/>
            <x v="36"/>
            <x v="37"/>
            <x v="45"/>
            <x v="46"/>
            <x v="47"/>
            <x v="48"/>
            <x v="49"/>
            <x v="50"/>
            <x v="53"/>
            <x v="54"/>
            <x v="59"/>
            <x v="60"/>
            <x v="61"/>
            <x v="65"/>
            <x v="66"/>
            <x v="71"/>
            <x v="72"/>
            <x v="75"/>
            <x v="76"/>
            <x v="77"/>
            <x v="78"/>
            <x v="79"/>
            <x v="86"/>
            <x v="87"/>
            <x v="88"/>
            <x v="89"/>
            <x v="90"/>
          </reference>
        </references>
      </pivotArea>
    </format>
    <format dxfId="5">
      <pivotArea dataOnly="0" labelOnly="1" fieldPosition="0">
        <references count="1">
          <reference field="0" count="50">
            <x v="91"/>
            <x v="258"/>
            <x v="259"/>
            <x v="260"/>
            <x v="261"/>
            <x v="262"/>
            <x v="263"/>
            <x v="264"/>
            <x v="265"/>
            <x v="266"/>
            <x v="267"/>
            <x v="268"/>
            <x v="269"/>
            <x v="270"/>
            <x v="273"/>
            <x v="274"/>
            <x v="275"/>
            <x v="276"/>
            <x v="277"/>
            <x v="278"/>
            <x v="279"/>
            <x v="280"/>
            <x v="281"/>
            <x v="282"/>
            <x v="283"/>
            <x v="284"/>
            <x v="285"/>
            <x v="286"/>
            <x v="287"/>
            <x v="288"/>
            <x v="289"/>
            <x v="290"/>
            <x v="291"/>
            <x v="292"/>
            <x v="293"/>
            <x v="294"/>
            <x v="295"/>
            <x v="296"/>
            <x v="297"/>
            <x v="298"/>
            <x v="299"/>
            <x v="300"/>
            <x v="301"/>
            <x v="302"/>
            <x v="303"/>
            <x v="304"/>
            <x v="305"/>
            <x v="306"/>
            <x v="307"/>
            <x v="308"/>
          </reference>
        </references>
      </pivotArea>
    </format>
    <format dxfId="4">
      <pivotArea dataOnly="0" labelOnly="1" fieldPosition="0">
        <references count="1">
          <reference field="0" count="50">
            <x v="309"/>
            <x v="310"/>
            <x v="311"/>
            <x v="312"/>
            <x v="313"/>
            <x v="429"/>
            <x v="430"/>
            <x v="431"/>
            <x v="432"/>
            <x v="663"/>
            <x v="664"/>
            <x v="665"/>
            <x v="975"/>
            <x v="976"/>
            <x v="977"/>
            <x v="1170"/>
            <x v="1171"/>
            <x v="1172"/>
            <x v="1173"/>
            <x v="1174"/>
            <x v="1189"/>
            <x v="1190"/>
            <x v="1191"/>
            <x v="1192"/>
            <x v="1200"/>
            <x v="1201"/>
            <x v="1202"/>
            <x v="1203"/>
            <x v="1204"/>
            <x v="1205"/>
            <x v="1206"/>
            <x v="1207"/>
            <x v="1208"/>
            <x v="1209"/>
            <x v="1210"/>
            <x v="1211"/>
            <x v="1212"/>
            <x v="1213"/>
            <x v="1214"/>
            <x v="1215"/>
            <x v="1528"/>
            <x v="1529"/>
            <x v="1530"/>
            <x v="1547"/>
            <x v="1548"/>
            <x v="1557"/>
            <x v="1558"/>
            <x v="1559"/>
            <x v="1560"/>
            <x v="1561"/>
          </reference>
        </references>
      </pivotArea>
    </format>
    <format dxfId="3">
      <pivotArea dataOnly="0" labelOnly="1" fieldPosition="0">
        <references count="1">
          <reference field="0" count="50">
            <x v="1569"/>
            <x v="1570"/>
            <x v="1571"/>
            <x v="1572"/>
            <x v="1573"/>
            <x v="1602"/>
            <x v="1603"/>
            <x v="1604"/>
            <x v="1605"/>
            <x v="1606"/>
            <x v="1638"/>
            <x v="1639"/>
            <x v="1640"/>
            <x v="1641"/>
            <x v="1642"/>
            <x v="1643"/>
            <x v="1644"/>
            <x v="1645"/>
            <x v="1668"/>
            <x v="1669"/>
            <x v="1670"/>
            <x v="1671"/>
            <x v="1683"/>
            <x v="1684"/>
            <x v="1735"/>
            <x v="1736"/>
            <x v="1737"/>
            <x v="1752"/>
            <x v="1753"/>
            <x v="1754"/>
            <x v="1755"/>
            <x v="1756"/>
            <x v="1757"/>
            <x v="1758"/>
            <x v="1759"/>
            <x v="1760"/>
            <x v="1761"/>
            <x v="1762"/>
            <x v="1763"/>
            <x v="1764"/>
            <x v="1765"/>
            <x v="1766"/>
            <x v="1767"/>
            <x v="1768"/>
            <x v="1831"/>
            <x v="1832"/>
            <x v="1833"/>
            <x v="1834"/>
            <x v="1849"/>
            <x v="1850"/>
          </reference>
        </references>
      </pivotArea>
    </format>
    <format dxfId="2">
      <pivotArea dataOnly="0" labelOnly="1" fieldPosition="0">
        <references count="1">
          <reference field="0" count="50">
            <x v="1851"/>
            <x v="1852"/>
            <x v="1853"/>
            <x v="1854"/>
            <x v="1855"/>
            <x v="1856"/>
            <x v="1862"/>
            <x v="1863"/>
            <x v="1867"/>
            <x v="1868"/>
            <x v="1869"/>
            <x v="1872"/>
            <x v="1873"/>
            <x v="1874"/>
            <x v="1875"/>
            <x v="1883"/>
            <x v="1884"/>
            <x v="1885"/>
            <x v="1886"/>
            <x v="1887"/>
            <x v="1888"/>
            <x v="1889"/>
            <x v="1890"/>
            <x v="1891"/>
            <x v="1892"/>
            <x v="1893"/>
            <x v="1894"/>
            <x v="1903"/>
            <x v="1904"/>
            <x v="1908"/>
            <x v="1909"/>
            <x v="1910"/>
            <x v="1911"/>
            <x v="1912"/>
            <x v="1913"/>
            <x v="1914"/>
            <x v="1915"/>
            <x v="1916"/>
            <x v="1917"/>
            <x v="1918"/>
            <x v="1919"/>
            <x v="1925"/>
            <x v="1926"/>
            <x v="1927"/>
            <x v="1928"/>
            <x v="1929"/>
            <x v="1930"/>
            <x v="1931"/>
            <x v="1932"/>
            <x v="1935"/>
          </reference>
        </references>
      </pivotArea>
    </format>
    <format dxfId="1">
      <pivotArea dataOnly="0" labelOnly="1" fieldPosition="0">
        <references count="1">
          <reference field="0" count="33">
            <x v="1936"/>
            <x v="1937"/>
            <x v="1967"/>
            <x v="1968"/>
            <x v="1969"/>
            <x v="1971"/>
            <x v="1972"/>
            <x v="1974"/>
            <x v="1975"/>
            <x v="1976"/>
            <x v="1979"/>
            <x v="1980"/>
            <x v="1981"/>
            <x v="1982"/>
            <x v="1983"/>
            <x v="1984"/>
            <x v="1985"/>
            <x v="1986"/>
            <x v="1987"/>
            <x v="1989"/>
            <x v="1990"/>
            <x v="1991"/>
            <x v="1992"/>
            <x v="1993"/>
            <x v="1994"/>
            <x v="1995"/>
            <x v="1997"/>
            <x v="1998"/>
            <x v="1999"/>
            <x v="2000"/>
            <x v="2001"/>
            <x v="2002"/>
            <x v="2003"/>
          </reference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filters count="1">
    <filter fld="0" type="captionNotEqual" evalOrder="-1" id="5" stringValue1="(vazio)">
      <autoFilter ref="A1">
        <filterColumn colId="0">
          <customFilters>
            <customFilter operator="notEqual" val="(vazio)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D7A68F-C530-4433-BE99-28361FB3B75F}">
  <sheetPr>
    <tabColor theme="9" tint="0.79998168889431442"/>
  </sheetPr>
  <dimension ref="B1:W312"/>
  <sheetViews>
    <sheetView showGridLines="0" tabSelected="1" view="pageBreakPreview" zoomScale="85" zoomScaleNormal="100" zoomScaleSheetLayoutView="85" workbookViewId="0">
      <selection activeCell="E15" sqref="E15:O15"/>
    </sheetView>
  </sheetViews>
  <sheetFormatPr defaultColWidth="9.140625" defaultRowHeight="15" x14ac:dyDescent="0.25"/>
  <cols>
    <col min="1" max="1" width="2.140625" style="1" customWidth="1"/>
    <col min="2" max="2" width="13.85546875" style="11" bestFit="1" customWidth="1"/>
    <col min="3" max="3" width="2.140625" style="1" customWidth="1"/>
    <col min="4" max="4" width="2.28515625" style="1" customWidth="1"/>
    <col min="5" max="5" width="15.140625" style="1" customWidth="1"/>
    <col min="6" max="6" width="65.7109375" style="1" customWidth="1"/>
    <col min="7" max="7" width="16.28515625" style="1" customWidth="1"/>
    <col min="8" max="8" width="15.5703125" style="1" customWidth="1"/>
    <col min="9" max="9" width="13.5703125" style="2" customWidth="1"/>
    <col min="10" max="10" width="8.85546875" style="2" customWidth="1"/>
    <col min="11" max="11" width="14.42578125" style="3" customWidth="1"/>
    <col min="12" max="12" width="16" style="4" bestFit="1" customWidth="1"/>
    <col min="13" max="13" width="17.5703125" style="4" customWidth="1"/>
    <col min="14" max="15" width="24.85546875" style="5" bestFit="1" customWidth="1"/>
    <col min="16" max="17" width="2.140625" style="1" customWidth="1"/>
    <col min="18" max="21" width="19.5703125" style="1" bestFit="1" customWidth="1"/>
    <col min="22" max="22" width="19.5703125" style="2" bestFit="1" customWidth="1"/>
    <col min="23" max="28" width="19.5703125" style="1" bestFit="1" customWidth="1"/>
    <col min="29" max="29" width="10.7109375" style="1" bestFit="1" customWidth="1"/>
    <col min="30" max="16384" width="9.140625" style="1"/>
  </cols>
  <sheetData>
    <row r="1" spans="5:20" ht="15.75" thickBot="1" x14ac:dyDescent="0.3"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5:20" ht="16.5" thickBot="1" x14ac:dyDescent="0.3">
      <c r="R2" s="6"/>
      <c r="S2" s="7"/>
      <c r="T2" s="7"/>
    </row>
    <row r="3" spans="5:20" x14ac:dyDescent="0.25"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S3" s="8"/>
    </row>
    <row r="4" spans="5:20" x14ac:dyDescent="0.25">
      <c r="E4" s="2"/>
      <c r="F4" s="2"/>
      <c r="G4" s="2"/>
      <c r="H4" s="2"/>
      <c r="K4" s="2"/>
      <c r="L4" s="2"/>
      <c r="M4" s="2"/>
      <c r="N4" s="2"/>
      <c r="O4" s="2"/>
    </row>
    <row r="5" spans="5:20" x14ac:dyDescent="0.25">
      <c r="E5" s="2"/>
      <c r="F5" s="2"/>
      <c r="G5" s="2"/>
      <c r="H5" s="2"/>
      <c r="K5" s="2"/>
      <c r="L5" s="2"/>
      <c r="M5" s="2"/>
      <c r="N5" s="2"/>
      <c r="O5" s="2"/>
    </row>
    <row r="6" spans="5:20" x14ac:dyDescent="0.25">
      <c r="E6" s="2"/>
      <c r="F6" s="2"/>
      <c r="G6" s="2"/>
      <c r="H6" s="2"/>
      <c r="K6" s="2"/>
      <c r="L6" s="2"/>
      <c r="M6" s="2"/>
      <c r="N6" s="2"/>
      <c r="O6" s="2"/>
    </row>
    <row r="7" spans="5:20" x14ac:dyDescent="0.25">
      <c r="E7" s="2"/>
      <c r="F7" s="2"/>
      <c r="G7" s="2"/>
      <c r="H7" s="2"/>
      <c r="K7" s="2"/>
      <c r="L7" s="2"/>
      <c r="M7" s="2"/>
      <c r="N7" s="2"/>
      <c r="O7" s="2"/>
    </row>
    <row r="8" spans="5:20" x14ac:dyDescent="0.25">
      <c r="E8" s="2"/>
      <c r="F8" s="2"/>
      <c r="G8" s="2"/>
      <c r="H8" s="2"/>
      <c r="K8" s="2"/>
      <c r="L8" s="2"/>
      <c r="M8" s="2"/>
      <c r="N8" s="2"/>
      <c r="O8" s="2"/>
    </row>
    <row r="9" spans="5:20" x14ac:dyDescent="0.25">
      <c r="E9" s="2"/>
      <c r="F9" s="2"/>
      <c r="G9" s="2"/>
      <c r="H9" s="2"/>
      <c r="K9" s="2"/>
      <c r="L9" s="2"/>
      <c r="M9" s="2"/>
      <c r="N9" s="2"/>
      <c r="O9" s="2"/>
    </row>
    <row r="10" spans="5:20" x14ac:dyDescent="0.25">
      <c r="E10" s="2"/>
      <c r="F10" s="2"/>
      <c r="G10" s="2"/>
      <c r="H10" s="2"/>
      <c r="K10" s="2"/>
      <c r="L10" s="2"/>
      <c r="M10" s="2"/>
      <c r="N10" s="2"/>
      <c r="O10" s="2"/>
    </row>
    <row r="11" spans="5:20" x14ac:dyDescent="0.25">
      <c r="E11" s="2"/>
      <c r="F11" s="2"/>
      <c r="G11" s="2"/>
      <c r="H11" s="2"/>
      <c r="K11" s="2"/>
      <c r="L11" s="2"/>
      <c r="M11" s="2"/>
      <c r="N11" s="2"/>
      <c r="O11" s="2"/>
    </row>
    <row r="12" spans="5:20" x14ac:dyDescent="0.25"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</row>
    <row r="13" spans="5:20" ht="18.75" x14ac:dyDescent="0.25">
      <c r="E13" s="47" t="str">
        <f>'[1]MEMÓRIA DE CÁLCULO'!F14</f>
        <v>PROJETO EXECUTIVO E OBRAS DE REQUALIFICAÇÃO URBANA E DRENAGEM NA RUA JOÃO CAETANO, Nº 255 – BAIRRO CAXAMBU – PETRÓPOLIS</v>
      </c>
      <c r="F13" s="48"/>
      <c r="G13" s="48"/>
      <c r="H13" s="48"/>
      <c r="I13" s="48"/>
      <c r="J13" s="48"/>
      <c r="K13" s="48"/>
      <c r="L13" s="48"/>
      <c r="M13" s="48"/>
      <c r="N13" s="48"/>
      <c r="O13" s="48"/>
    </row>
    <row r="14" spans="5:20" ht="18.75" x14ac:dyDescent="0.25">
      <c r="E14" s="49" t="s">
        <v>255</v>
      </c>
      <c r="F14" s="49"/>
      <c r="G14" s="49"/>
      <c r="H14" s="49"/>
      <c r="I14" s="49"/>
      <c r="J14" s="49"/>
      <c r="K14" s="49"/>
      <c r="L14" s="49"/>
      <c r="M14" s="49"/>
      <c r="N14" s="49"/>
      <c r="O14" s="49"/>
    </row>
    <row r="15" spans="5:20" ht="18.75" x14ac:dyDescent="0.25">
      <c r="E15" s="49" t="s">
        <v>256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R15" s="1" t="e">
        <f ca="1">IF(OR(R25&gt;S17,S25&gt;S17),"CUSTO DE ADMINISTRAÇÃO LOCAL ACIMA DO LIMITE ESTABELECIDO","OK")</f>
        <v>#DIV/0!</v>
      </c>
    </row>
    <row r="16" spans="5:20" x14ac:dyDescent="0.25">
      <c r="E16" s="9"/>
      <c r="F16" s="9"/>
      <c r="G16" s="9"/>
      <c r="H16" s="9"/>
      <c r="I16" s="9"/>
      <c r="J16" s="9"/>
      <c r="K16" s="9"/>
      <c r="L16" s="9"/>
      <c r="M16" s="9"/>
      <c r="N16" s="1"/>
      <c r="O16" s="10" t="str">
        <f>'[1]MEMÓRIA DE CÁLCULO'!$W$17</f>
        <v>I0 = 05/2025</v>
      </c>
    </row>
    <row r="17" spans="2:23" x14ac:dyDescent="0.25">
      <c r="E17" s="12" t="s">
        <v>0</v>
      </c>
      <c r="F17" s="13" t="s">
        <v>1</v>
      </c>
      <c r="G17" s="14"/>
      <c r="H17" s="14"/>
      <c r="I17" s="14"/>
      <c r="J17" s="14"/>
      <c r="K17" s="14"/>
      <c r="L17" s="14"/>
      <c r="M17" s="15" t="s">
        <v>2</v>
      </c>
      <c r="N17" s="16">
        <f ca="1">VLOOKUP($G$18,'[1]LIMITES DO BDI'!$C$6:$H$23,5,FALSE)</f>
        <v>0.2618032779860735</v>
      </c>
      <c r="O17" s="16">
        <f ca="1">VLOOKUP($G$18,'[1]LIMITES DO BDI'!$C$6:$H$23,6,FALSE)</f>
        <v>0.32571002813730976</v>
      </c>
      <c r="R17" s="17" t="s">
        <v>3</v>
      </c>
      <c r="S17" s="18">
        <f ca="1">VLOOKUP($G$18,'[1]LIMITES DO BDI'!$C$6:$M$23,11,FALSE)</f>
        <v>0.1089</v>
      </c>
    </row>
    <row r="18" spans="2:23" x14ac:dyDescent="0.25">
      <c r="E18" s="9"/>
      <c r="F18" s="19" t="str">
        <f>LEFT(INDEX('[1]LIMITES DO BDI'!$C$5:$E$23,MATCH('PLANILHA ORÇ.'!$F$17,'[1]LIMITES DO BDI'!$D$5:$D$23,0),1),2)</f>
        <v>3.</v>
      </c>
      <c r="G18" s="19" t="str">
        <f ca="1">F18&amp;IF(N20&lt;=150000,3,IF(N20&lt;=1500000,2,1))</f>
        <v>3.3</v>
      </c>
      <c r="H18" s="19"/>
      <c r="I18" s="1"/>
      <c r="J18" s="9"/>
      <c r="L18" s="9"/>
      <c r="M18" s="1"/>
      <c r="N18" s="1"/>
      <c r="O18" s="1"/>
    </row>
    <row r="19" spans="2:23" x14ac:dyDescent="0.25">
      <c r="E19" s="20"/>
      <c r="F19" s="9"/>
      <c r="G19" s="9"/>
      <c r="H19" s="9"/>
      <c r="I19" s="1"/>
      <c r="J19" s="9"/>
      <c r="K19" s="19"/>
      <c r="L19" s="9"/>
      <c r="M19" s="1"/>
      <c r="N19" s="21" t="s">
        <v>4</v>
      </c>
      <c r="O19" s="22" t="s">
        <v>5</v>
      </c>
    </row>
    <row r="20" spans="2:23" x14ac:dyDescent="0.25">
      <c r="E20" s="14"/>
      <c r="F20" s="14"/>
      <c r="G20" s="14"/>
      <c r="H20" s="14"/>
      <c r="I20" s="14"/>
      <c r="J20" s="14"/>
      <c r="K20" s="14"/>
      <c r="L20" s="14"/>
      <c r="M20" s="15" t="s">
        <v>6</v>
      </c>
      <c r="N20" s="23">
        <f ca="1">VLOOKUP("Total Geral",$E:$O,10,FALSE)</f>
        <v>0</v>
      </c>
      <c r="O20" s="23">
        <f ca="1">VLOOKUP("Total Geral",$E:$O,11,FALSE)</f>
        <v>0</v>
      </c>
    </row>
    <row r="21" spans="2:23" x14ac:dyDescent="0.25">
      <c r="E21" s="24" t="s">
        <v>7</v>
      </c>
      <c r="F21" s="14"/>
      <c r="G21" s="14"/>
      <c r="H21" s="14"/>
      <c r="I21" s="14"/>
      <c r="J21" s="14"/>
      <c r="K21" s="14"/>
      <c r="L21" s="14"/>
      <c r="M21" s="15" t="s">
        <v>8</v>
      </c>
      <c r="N21" s="23">
        <f ca="1">N20*N17</f>
        <v>0</v>
      </c>
      <c r="O21" s="23">
        <f ca="1">O20*O17</f>
        <v>0</v>
      </c>
    </row>
    <row r="22" spans="2:23" x14ac:dyDescent="0.25">
      <c r="E22" s="24" t="s">
        <v>9</v>
      </c>
      <c r="F22" s="14"/>
      <c r="G22" s="14"/>
      <c r="H22" s="14"/>
      <c r="I22" s="14"/>
      <c r="J22" s="14"/>
      <c r="K22" s="14"/>
      <c r="L22" s="14"/>
      <c r="M22" s="15" t="s">
        <v>10</v>
      </c>
      <c r="N22" s="23">
        <f ca="1">SUM(N20:N21)</f>
        <v>0</v>
      </c>
      <c r="O22" s="23">
        <f ca="1">SUM(O20:O21)</f>
        <v>0</v>
      </c>
      <c r="R22" s="8">
        <f ca="1">O22-N22</f>
        <v>0</v>
      </c>
      <c r="V22" s="45" t="s">
        <v>11</v>
      </c>
    </row>
    <row r="23" spans="2:23" x14ac:dyDescent="0.25">
      <c r="E23" s="9"/>
      <c r="F23" s="19"/>
      <c r="G23" s="9"/>
      <c r="H23" s="9"/>
      <c r="I23" s="1"/>
      <c r="J23" s="9"/>
      <c r="K23" s="19"/>
      <c r="L23" s="9"/>
      <c r="M23" s="9"/>
      <c r="N23" s="1"/>
      <c r="O23" s="1"/>
      <c r="R23" s="1" t="s">
        <v>12</v>
      </c>
      <c r="V23" s="45"/>
    </row>
    <row r="24" spans="2:23" ht="25.5" x14ac:dyDescent="0.25">
      <c r="B24" s="44" t="s">
        <v>13</v>
      </c>
      <c r="C24"/>
      <c r="D24"/>
      <c r="E24" s="25" t="s">
        <v>13</v>
      </c>
      <c r="F24" s="25" t="s">
        <v>14</v>
      </c>
      <c r="G24" s="25" t="s">
        <v>15</v>
      </c>
      <c r="H24" s="25" t="s">
        <v>16</v>
      </c>
      <c r="I24" s="25" t="s">
        <v>17</v>
      </c>
      <c r="J24" s="25" t="s">
        <v>18</v>
      </c>
      <c r="K24" s="26" t="s">
        <v>19</v>
      </c>
      <c r="L24" s="27" t="s">
        <v>20</v>
      </c>
      <c r="M24" s="27" t="s">
        <v>21</v>
      </c>
      <c r="N24" s="27" t="s">
        <v>4</v>
      </c>
      <c r="O24" s="27" t="s">
        <v>5</v>
      </c>
      <c r="R24" s="2" t="s">
        <v>22</v>
      </c>
      <c r="S24" s="2" t="s">
        <v>23</v>
      </c>
      <c r="V24" s="28">
        <f>COUNTIFS($V$25:$V$312,"&gt;1")</f>
        <v>0</v>
      </c>
    </row>
    <row r="25" spans="2:23" x14ac:dyDescent="0.25">
      <c r="B25" s="29" t="s">
        <v>24</v>
      </c>
      <c r="C25"/>
      <c r="D25"/>
      <c r="E25" s="1" t="str">
        <f ca="1">IF(OFFSET(E25,0,-3)=0,"",OFFSET(E25,0,-3))</f>
        <v>01</v>
      </c>
      <c r="F25" s="30" t="str">
        <f ca="1">IF(OR($E25="",$E25="Total Geral"),"",IF(LEN($E25)&lt;6,VLOOKUP($E25,'[1]MEMÓRIA DE CÁLCULO'!$F:$W,2,FALSE),VLOOKUP($E25,'[1]MEMÓRIA DE CÁLCULO'!$F:$W,5,FALSE)))</f>
        <v>SERVIÇOS TÉCNICOS E PROJETOS</v>
      </c>
      <c r="G25" s="1" t="str">
        <f ca="1">IF(OR(ISBLANK($E25),$E25="Total Geral"),"",IF(LEN($E25)&lt;6,"",VLOOKUP($E25,'[1]MEMÓRIA DE CÁLCULO'!$F:$W,3,FALSE)))</f>
        <v/>
      </c>
      <c r="H25" s="1" t="str">
        <f>IF(OR(ISBLANK($B25),$B25="Total Geral"),"",IF(LEN($B25)&lt;6,"",VLOOKUP($B25,'[1]MEMÓRIA DE CÁLCULO'!$F:$W,4,FALSE)))</f>
        <v/>
      </c>
      <c r="I25" s="2" t="str">
        <f>IF(OR(ISBLANK($B25),$B25="Total Geral"),"",IF(LEN($B25)&lt;6,"",VLOOKUP($B25,'[1]MEMÓRIA DE CÁLCULO'!$F:$W,2,FALSE)))</f>
        <v/>
      </c>
      <c r="J25" s="2" t="str">
        <f>IF(OR(ISBLANK($B25),$B25="Total Geral"),"",IF(LEN($B25)&lt;6,"",VLOOKUP($B25,'[1]MEMÓRIA DE CÁLCULO'!$F:$W,17,FALSE)))</f>
        <v/>
      </c>
      <c r="K25" s="31" t="str">
        <f>IF(OR(ISBLANK($B25),$B25="Total Geral"),"",IF(LEN($B25)&lt;6,"",VLOOKUP($B25,'[1]MEMÓRIA DE CÁLCULO'!$F:$W,18,FALSE)))</f>
        <v/>
      </c>
      <c r="L25" s="32" t="str">
        <f>IF(OR(ISBLANK($B25),$B25="Total Geral"),"",IF(LEN($B25)&lt;6,"",VLOOKUP($B25,'[1]MEMÓRIA DE CÁLCULO'!$F:$AB,20,FALSE)))</f>
        <v/>
      </c>
      <c r="M25" s="32" t="str">
        <f>IF(OR(ISBLANK($B25),$B25="Total Geral"),"",IF(LEN($B25)&lt;6,"",VLOOKUP($B25,'[1]MEMÓRIA DE CÁLCULO'!$F:$AB,21,FALSE)))</f>
        <v/>
      </c>
      <c r="N25" s="33"/>
      <c r="O25" s="33"/>
      <c r="R25" s="34" t="e">
        <f ca="1">$N$37/$N$20</f>
        <v>#DIV/0!</v>
      </c>
      <c r="S25" s="34" t="e">
        <f ca="1">$O$37/$O$20</f>
        <v>#DIV/0!</v>
      </c>
      <c r="V25" s="2" t="e">
        <f>IF(ISBLANK($B25),0,COUNTIFS('[1]MEMÓRIA DE CÁLCULO'!$F:$F,'PLANILHA ORÇ.'!$B25))</f>
        <v>#VALUE!</v>
      </c>
    </row>
    <row r="26" spans="2:23" x14ac:dyDescent="0.25">
      <c r="B26" s="29" t="s">
        <v>25</v>
      </c>
      <c r="C26"/>
      <c r="D26"/>
      <c r="E26" s="1" t="str">
        <f t="shared" ref="E26:E89" ca="1" si="0">IF(OFFSET(E26,0,-3)=0,"",OFFSET(E26,0,-3))</f>
        <v>01.01</v>
      </c>
      <c r="F26" s="30" t="str">
        <f ca="1">IF(OR($E26="",$E26="Total Geral"),"",IF(LEN($E26)&lt;6,VLOOKUP($E26,'[1]MEMÓRIA DE CÁLCULO'!$F:$W,2,FALSE),VLOOKUP($E26,'[1]MEMÓRIA DE CÁLCULO'!$F:$W,5,FALSE)))</f>
        <v>INVESTIGAÇÃO GEOLÓGICA</v>
      </c>
      <c r="G26" s="1" t="str">
        <f ca="1">IF(OR(ISBLANK($E26),$E26="Total Geral"),"",IF(LEN($E26)&lt;6,"",VLOOKUP($E26,'[1]MEMÓRIA DE CÁLCULO'!$F:$W,3,FALSE)))</f>
        <v/>
      </c>
      <c r="H26" s="1" t="str">
        <f>IF(OR(ISBLANK($B26),$B26="Total Geral"),"",IF(LEN($B26)&lt;6,"",VLOOKUP($B26,'[1]MEMÓRIA DE CÁLCULO'!$F:$W,4,FALSE)))</f>
        <v/>
      </c>
      <c r="I26" s="2" t="str">
        <f>IF(OR(ISBLANK($B26),$B26="Total Geral"),"",IF(LEN($B26)&lt;6,"",VLOOKUP($B26,'[1]MEMÓRIA DE CÁLCULO'!$F:$W,2,FALSE)))</f>
        <v/>
      </c>
      <c r="J26" s="2" t="str">
        <f>IF(OR(ISBLANK($B26),$B26="Total Geral"),"",IF(LEN($B26)&lt;6,"",VLOOKUP($B26,'[1]MEMÓRIA DE CÁLCULO'!$F:$W,17,FALSE)))</f>
        <v/>
      </c>
      <c r="K26" s="31" t="str">
        <f>IF(OR(ISBLANK($B26),$B26="Total Geral"),"",IF(LEN($B26)&lt;6,"",VLOOKUP($B26,'[1]MEMÓRIA DE CÁLCULO'!$F:$W,18,FALSE)))</f>
        <v/>
      </c>
      <c r="L26" s="32" t="str">
        <f>IF(OR(ISBLANK($B26),$B26="Total Geral"),"",IF(LEN($B26)&lt;6,"",VLOOKUP($B26,'[1]MEMÓRIA DE CÁLCULO'!$F:$AB,20,FALSE)))</f>
        <v/>
      </c>
      <c r="M26" s="32" t="str">
        <f>IF(OR(ISBLANK($B26),$B26="Total Geral"),"",IF(LEN($B26)&lt;6,"",VLOOKUP($B26,'[1]MEMÓRIA DE CÁLCULO'!$F:$AB,21,FALSE)))</f>
        <v/>
      </c>
      <c r="N26" s="33"/>
      <c r="O26" s="33"/>
      <c r="R26" s="34"/>
      <c r="S26" s="34"/>
      <c r="V26" s="2" t="e">
        <f>IF(ISBLANK($B26),0,COUNTIFS('[1]MEMÓRIA DE CÁLCULO'!$F:$F,'PLANILHA ORÇ.'!$B26))</f>
        <v>#VALUE!</v>
      </c>
    </row>
    <row r="27" spans="2:23" ht="45" x14ac:dyDescent="0.25">
      <c r="B27" s="29" t="s">
        <v>26</v>
      </c>
      <c r="C27"/>
      <c r="D27"/>
      <c r="E27" s="1" t="str">
        <f t="shared" ca="1" si="0"/>
        <v>01.01.01</v>
      </c>
      <c r="F27" s="30" t="str">
        <f ca="1">IF(OR($E27="",$E27="Total Geral"),"",IF(LEN($E27)&lt;6,VLOOKUP($E27,'[1]MEMÓRIA DE CÁLCULO'!$F:$W,2,FALSE),VLOOKUP($E27,'[1]MEMÓRIA DE CÁLCULO'!$F:$W,5,FALSE)))</f>
        <v>SONDAGEM A PERCUSSAO,EM TERRENO COMUM,COM ENSAIO DE PENETRACAO,DIAMETRO 3",INCLUSIVE DESLOCAMENTO DENTRO DO CANTEIRO E INSTALACAO DA SONDA EM CADA FURO</v>
      </c>
      <c r="G27" s="1" t="str">
        <f ca="1">IF(OR(ISBLANK($E27),$E27="Total Geral"),"",IF(LEN($E27)&lt;6,"",VLOOKUP($E27,'[1]MEMÓRIA DE CÁLCULO'!$F:$W,3,FALSE)))</f>
        <v>01.003.0001-0</v>
      </c>
      <c r="H27" s="1" t="str">
        <f>IF(OR(ISBLANK($B27),$B27="Total Geral"),"",IF(LEN($B27)&lt;6,"",VLOOKUP($B27,'[1]MEMÓRIA DE CÁLCULO'!$F:$W,4,FALSE)))</f>
        <v>01.003.0001-A</v>
      </c>
      <c r="I27" s="2" t="str">
        <f>IF(OR(ISBLANK($B27),$B27="Total Geral"),"",IF(LEN($B27)&lt;6,"",VLOOKUP($B27,'[1]MEMÓRIA DE CÁLCULO'!$F:$W,2,FALSE)))</f>
        <v>EMOP</v>
      </c>
      <c r="J27" s="2" t="str">
        <f>IF(OR(ISBLANK($B27),$B27="Total Geral"),"",IF(LEN($B27)&lt;6,"",VLOOKUP($B27,'[1]MEMÓRIA DE CÁLCULO'!$F:$W,17,FALSE)))</f>
        <v>M</v>
      </c>
      <c r="K27" s="31">
        <f>IF(OR(ISBLANK($B27),$B27="Total Geral"),"",IF(LEN($B27)&lt;6,"",VLOOKUP($B27,'[1]MEMÓRIA DE CÁLCULO'!$F:$W,18,FALSE)))</f>
        <v>54</v>
      </c>
      <c r="L27" s="32"/>
      <c r="M27" s="32"/>
      <c r="N27" s="33"/>
      <c r="O27" s="33"/>
      <c r="R27" s="2"/>
      <c r="S27" s="2"/>
      <c r="V27" s="2" t="e">
        <f>IF(ISBLANK($B27),0,COUNTIFS('[1]MEMÓRIA DE CÁLCULO'!$F:$F,'PLANILHA ORÇ.'!$B27))</f>
        <v>#VALUE!</v>
      </c>
    </row>
    <row r="28" spans="2:23" ht="45" x14ac:dyDescent="0.25">
      <c r="B28" s="29" t="s">
        <v>27</v>
      </c>
      <c r="C28"/>
      <c r="D28"/>
      <c r="E28" s="1" t="str">
        <f t="shared" ca="1" si="0"/>
        <v>01.01.02</v>
      </c>
      <c r="F28" s="30" t="str">
        <f ca="1">IF(OR($E28="",$E28="Total Geral"),"",IF(LEN($E28)&lt;6,VLOOKUP($E28,'[1]MEMÓRIA DE CÁLCULO'!$F:$W,2,FALSE),VLOOKUP($E28,'[1]MEMÓRIA DE CÁLCULO'!$F:$W,5,FALSE)))</f>
        <v>SONDAGEM ROTATIVA COM COROA DE DIAMANTE,EM ALTERACAO DE ROCHA,DIAMETRO NWG(75MM),INCLUSIVE DESLOCAMENTO DENTRO DO CANTEIRO E INSTALACAO DA SONDA EM CADA FURO</v>
      </c>
      <c r="G28" s="1" t="str">
        <f ca="1">IF(OR(ISBLANK($E28),$E28="Total Geral"),"",IF(LEN($E28)&lt;6,"",VLOOKUP($E28,'[1]MEMÓRIA DE CÁLCULO'!$F:$W,3,FALSE)))</f>
        <v>01.004.0004-0</v>
      </c>
      <c r="H28" s="1" t="str">
        <f>IF(OR(ISBLANK($B28),$B28="Total Geral"),"",IF(LEN($B28)&lt;6,"",VLOOKUP($B28,'[1]MEMÓRIA DE CÁLCULO'!$F:$W,4,FALSE)))</f>
        <v>01.004.0004-A</v>
      </c>
      <c r="I28" s="2" t="str">
        <f>IF(OR(ISBLANK($B28),$B28="Total Geral"),"",IF(LEN($B28)&lt;6,"",VLOOKUP($B28,'[1]MEMÓRIA DE CÁLCULO'!$F:$W,2,FALSE)))</f>
        <v>EMOP</v>
      </c>
      <c r="J28" s="2" t="str">
        <f>IF(OR(ISBLANK($B28),$B28="Total Geral"),"",IF(LEN($B28)&lt;6,"",VLOOKUP($B28,'[1]MEMÓRIA DE CÁLCULO'!$F:$W,17,FALSE)))</f>
        <v>M</v>
      </c>
      <c r="K28" s="31">
        <f>IF(OR(ISBLANK($B28),$B28="Total Geral"),"",IF(LEN($B28)&lt;6,"",VLOOKUP($B28,'[1]MEMÓRIA DE CÁLCULO'!$F:$W,18,FALSE)))</f>
        <v>162</v>
      </c>
      <c r="L28" s="32"/>
      <c r="M28" s="32"/>
      <c r="N28" s="33"/>
      <c r="O28" s="33"/>
      <c r="R28" s="2"/>
      <c r="S28" s="2"/>
      <c r="V28" s="2" t="e">
        <f>IF(ISBLANK($B28),0,COUNTIFS('[1]MEMÓRIA DE CÁLCULO'!$F:$F,'PLANILHA ORÇ.'!$B28))</f>
        <v>#VALUE!</v>
      </c>
    </row>
    <row r="29" spans="2:23" ht="45" x14ac:dyDescent="0.25">
      <c r="B29" s="29" t="s">
        <v>28</v>
      </c>
      <c r="C29"/>
      <c r="D29"/>
      <c r="E29" s="1" t="str">
        <f t="shared" ca="1" si="0"/>
        <v>01.01.03</v>
      </c>
      <c r="F29" s="30" t="str">
        <f ca="1">IF(OR($E29="",$E29="Total Geral"),"",IF(LEN($E29)&lt;6,VLOOKUP($E29,'[1]MEMÓRIA DE CÁLCULO'!$F:$W,2,FALSE),VLOOKUP($E29,'[1]MEMÓRIA DE CÁLCULO'!$F:$W,5,FALSE)))</f>
        <v>SONDAGEM ROTATIVA COM COROA DE DIAMANTE,EM ROCHA SA,DIAMETRONWG(75MM),INCLUSIVE DESLOCAMENTO DENTRO DO CANTEIRO E INSTALACAO DA SONDA EM CADA FURO</v>
      </c>
      <c r="G29" s="1" t="str">
        <f ca="1">IF(OR(ISBLANK($E29),$E29="Total Geral"),"",IF(LEN($E29)&lt;6,"",VLOOKUP($E29,'[1]MEMÓRIA DE CÁLCULO'!$F:$W,3,FALSE)))</f>
        <v>01.004.0015-0</v>
      </c>
      <c r="H29" s="1" t="str">
        <f>IF(OR(ISBLANK($B29),$B29="Total Geral"),"",IF(LEN($B29)&lt;6,"",VLOOKUP($B29,'[1]MEMÓRIA DE CÁLCULO'!$F:$W,4,FALSE)))</f>
        <v>01.004.0015-A</v>
      </c>
      <c r="I29" s="2" t="str">
        <f>IF(OR(ISBLANK($B29),$B29="Total Geral"),"",IF(LEN($B29)&lt;6,"",VLOOKUP($B29,'[1]MEMÓRIA DE CÁLCULO'!$F:$W,2,FALSE)))</f>
        <v>EMOP</v>
      </c>
      <c r="J29" s="2" t="str">
        <f>IF(OR(ISBLANK($B29),$B29="Total Geral"),"",IF(LEN($B29)&lt;6,"",VLOOKUP($B29,'[1]MEMÓRIA DE CÁLCULO'!$F:$W,17,FALSE)))</f>
        <v>M</v>
      </c>
      <c r="K29" s="31">
        <f>IF(OR(ISBLANK($B29),$B29="Total Geral"),"",IF(LEN($B29)&lt;6,"",VLOOKUP($B29,'[1]MEMÓRIA DE CÁLCULO'!$F:$W,18,FALSE)))</f>
        <v>54</v>
      </c>
      <c r="L29" s="32"/>
      <c r="M29" s="32"/>
      <c r="N29" s="33"/>
      <c r="O29" s="33"/>
      <c r="R29" s="8"/>
      <c r="V29" s="2" t="e">
        <f>IF(ISBLANK($B29),0,COUNTIFS('[1]MEMÓRIA DE CÁLCULO'!$F:$F,'PLANILHA ORÇ.'!$B29))</f>
        <v>#VALUE!</v>
      </c>
    </row>
    <row r="30" spans="2:23" ht="45" x14ac:dyDescent="0.25">
      <c r="B30" s="29" t="s">
        <v>29</v>
      </c>
      <c r="C30"/>
      <c r="D30"/>
      <c r="E30" s="1" t="str">
        <f t="shared" ca="1" si="0"/>
        <v>01.01.04</v>
      </c>
      <c r="F30" s="30" t="str">
        <f ca="1">IF(OR($E30="",$E30="Total Geral"),"",IF(LEN($E30)&lt;6,VLOOKUP($E30,'[1]MEMÓRIA DE CÁLCULO'!$F:$W,2,FALSE),VLOOKUP($E30,'[1]MEMÓRIA DE CÁLCULO'!$F:$W,5,FALSE)))</f>
        <v>MOBILIZACAO E DESMOBILIZACAO DE EQUIPAMENTO E EQUIPE DE SONDAGEM E PERFURACAO A PERCUSSAO,COM TRANSPORTE DE 51 A 100KM</v>
      </c>
      <c r="G30" s="1" t="str">
        <f ca="1">IF(OR(ISBLANK($E30),$E30="Total Geral"),"",IF(LEN($E30)&lt;6,"",VLOOKUP($E30,'[1]MEMÓRIA DE CÁLCULO'!$F:$W,3,FALSE)))</f>
        <v>01.008.0100-0</v>
      </c>
      <c r="H30" s="1" t="str">
        <f>IF(OR(ISBLANK($B30),$B30="Total Geral"),"",IF(LEN($B30)&lt;6,"",VLOOKUP($B30,'[1]MEMÓRIA DE CÁLCULO'!$F:$W,4,FALSE)))</f>
        <v>01.008.0100-A</v>
      </c>
      <c r="I30" s="2" t="str">
        <f>IF(OR(ISBLANK($B30),$B30="Total Geral"),"",IF(LEN($B30)&lt;6,"",VLOOKUP($B30,'[1]MEMÓRIA DE CÁLCULO'!$F:$W,2,FALSE)))</f>
        <v>EMOP</v>
      </c>
      <c r="J30" s="2" t="str">
        <f>IF(OR(ISBLANK($B30),$B30="Total Geral"),"",IF(LEN($B30)&lt;6,"",VLOOKUP($B30,'[1]MEMÓRIA DE CÁLCULO'!$F:$W,17,FALSE)))</f>
        <v>UN</v>
      </c>
      <c r="K30" s="31">
        <f>IF(OR(ISBLANK($B30),$B30="Total Geral"),"",IF(LEN($B30)&lt;6,"",VLOOKUP($B30,'[1]MEMÓRIA DE CÁLCULO'!$F:$W,18,FALSE)))</f>
        <v>1</v>
      </c>
      <c r="L30" s="32"/>
      <c r="M30" s="32"/>
      <c r="N30" s="33"/>
      <c r="O30" s="33"/>
      <c r="V30" s="2" t="e">
        <f>IF(ISBLANK($B30),0,COUNTIFS('[1]MEMÓRIA DE CÁLCULO'!$F:$F,'PLANILHA ORÇ.'!$B30))</f>
        <v>#VALUE!</v>
      </c>
      <c r="W30" s="8"/>
    </row>
    <row r="31" spans="2:23" ht="45" x14ac:dyDescent="0.25">
      <c r="B31" s="29" t="s">
        <v>30</v>
      </c>
      <c r="C31"/>
      <c r="D31"/>
      <c r="E31" s="1" t="str">
        <f t="shared" ca="1" si="0"/>
        <v>01.01.05</v>
      </c>
      <c r="F31" s="30" t="str">
        <f ca="1">IF(OR($E31="",$E31="Total Geral"),"",IF(LEN($E31)&lt;6,VLOOKUP($E31,'[1]MEMÓRIA DE CÁLCULO'!$F:$W,2,FALSE),VLOOKUP($E31,'[1]MEMÓRIA DE CÁLCULO'!$F:$W,5,FALSE)))</f>
        <v>MOBILIZACAO E DESMOBILIZACAO DE EQUIPAMENTO E EQUIPE DE SONDAGEM E PERFURACAO ROTATIVA,COM TRANSPORTE DE 51 A 100KM</v>
      </c>
      <c r="G31" s="1" t="str">
        <f ca="1">IF(OR(ISBLANK($E31),$E31="Total Geral"),"",IF(LEN($E31)&lt;6,"",VLOOKUP($E31,'[1]MEMÓRIA DE CÁLCULO'!$F:$W,3,FALSE)))</f>
        <v>01.009.0100-0</v>
      </c>
      <c r="H31" s="1" t="str">
        <f>IF(OR(ISBLANK($B31),$B31="Total Geral"),"",IF(LEN($B31)&lt;6,"",VLOOKUP($B31,'[1]MEMÓRIA DE CÁLCULO'!$F:$W,4,FALSE)))</f>
        <v>01.009.0100-A</v>
      </c>
      <c r="I31" s="2" t="str">
        <f>IF(OR(ISBLANK($B31),$B31="Total Geral"),"",IF(LEN($B31)&lt;6,"",VLOOKUP($B31,'[1]MEMÓRIA DE CÁLCULO'!$F:$W,2,FALSE)))</f>
        <v>EMOP</v>
      </c>
      <c r="J31" s="2" t="str">
        <f>IF(OR(ISBLANK($B31),$B31="Total Geral"),"",IF(LEN($B31)&lt;6,"",VLOOKUP($B31,'[1]MEMÓRIA DE CÁLCULO'!$F:$W,17,FALSE)))</f>
        <v>UN</v>
      </c>
      <c r="K31" s="31">
        <f>IF(OR(ISBLANK($B31),$B31="Total Geral"),"",IF(LEN($B31)&lt;6,"",VLOOKUP($B31,'[1]MEMÓRIA DE CÁLCULO'!$F:$W,18,FALSE)))</f>
        <v>1</v>
      </c>
      <c r="L31" s="32"/>
      <c r="M31" s="32"/>
      <c r="N31" s="33"/>
      <c r="O31" s="33"/>
      <c r="V31" s="2" t="e">
        <f>IF(ISBLANK($B31),0,COUNTIFS('[1]MEMÓRIA DE CÁLCULO'!$F:$F,'PLANILHA ORÇ.'!$B31))</f>
        <v>#VALUE!</v>
      </c>
    </row>
    <row r="32" spans="2:23" x14ac:dyDescent="0.25">
      <c r="B32" s="29" t="s">
        <v>31</v>
      </c>
      <c r="C32"/>
      <c r="D32"/>
      <c r="E32" s="1" t="str">
        <f t="shared" ca="1" si="0"/>
        <v>01.02</v>
      </c>
      <c r="F32" s="30" t="str">
        <f ca="1">IF(OR($E32="",$E32="Total Geral"),"",IF(LEN($E32)&lt;6,VLOOKUP($E32,'[1]MEMÓRIA DE CÁLCULO'!$F:$W,2,FALSE),VLOOKUP($E32,'[1]MEMÓRIA DE CÁLCULO'!$F:$W,5,FALSE)))</f>
        <v>SERVIÇOS DE TOPOGRAFIA</v>
      </c>
      <c r="G32" s="1" t="str">
        <f ca="1">IF(OR(ISBLANK($E32),$E32="Total Geral"),"",IF(LEN($E32)&lt;6,"",VLOOKUP($E32,'[1]MEMÓRIA DE CÁLCULO'!$F:$W,3,FALSE)))</f>
        <v/>
      </c>
      <c r="H32" s="1" t="str">
        <f>IF(OR(ISBLANK($B32),$B32="Total Geral"),"",IF(LEN($B32)&lt;6,"",VLOOKUP($B32,'[1]MEMÓRIA DE CÁLCULO'!$F:$W,4,FALSE)))</f>
        <v/>
      </c>
      <c r="I32" s="2" t="str">
        <f>IF(OR(ISBLANK($B32),$B32="Total Geral"),"",IF(LEN($B32)&lt;6,"",VLOOKUP($B32,'[1]MEMÓRIA DE CÁLCULO'!$F:$W,2,FALSE)))</f>
        <v/>
      </c>
      <c r="J32" s="2" t="str">
        <f>IF(OR(ISBLANK($B32),$B32="Total Geral"),"",IF(LEN($B32)&lt;6,"",VLOOKUP($B32,'[1]MEMÓRIA DE CÁLCULO'!$F:$W,17,FALSE)))</f>
        <v/>
      </c>
      <c r="K32" s="31" t="str">
        <f>IF(OR(ISBLANK($B32),$B32="Total Geral"),"",IF(LEN($B32)&lt;6,"",VLOOKUP($B32,'[1]MEMÓRIA DE CÁLCULO'!$F:$W,18,FALSE)))</f>
        <v/>
      </c>
      <c r="L32" s="32" t="str">
        <f>IF(OR(ISBLANK($B32),$B32="Total Geral"),"",IF(LEN($B32)&lt;6,"",VLOOKUP($B32,'[1]MEMÓRIA DE CÁLCULO'!$F:$AB,20,FALSE)))</f>
        <v/>
      </c>
      <c r="M32" s="32" t="str">
        <f>IF(OR(ISBLANK($B32),$B32="Total Geral"),"",IF(LEN($B32)&lt;6,"",VLOOKUP($B32,'[1]MEMÓRIA DE CÁLCULO'!$F:$AB,21,FALSE)))</f>
        <v/>
      </c>
      <c r="N32" s="33"/>
      <c r="O32" s="33"/>
      <c r="V32" s="2" t="e">
        <f>IF(ISBLANK($B32),0,COUNTIFS('[1]MEMÓRIA DE CÁLCULO'!$F:$F,'PLANILHA ORÇ.'!$B32))</f>
        <v>#VALUE!</v>
      </c>
    </row>
    <row r="33" spans="2:22" ht="60" x14ac:dyDescent="0.25">
      <c r="B33" s="29" t="s">
        <v>32</v>
      </c>
      <c r="C33"/>
      <c r="D33"/>
      <c r="E33" s="1" t="str">
        <f t="shared" ca="1" si="0"/>
        <v>01.02.01</v>
      </c>
      <c r="F33" s="30" t="str">
        <f ca="1">IF(OR($E33="",$E33="Total Geral"),"",IF(LEN($E33)&lt;6,VLOOKUP($E33,'[1]MEMÓRIA DE CÁLCULO'!$F:$W,2,FALSE),VLOOKUP($E33,'[1]MEMÓRIA DE CÁLCULO'!$F:$W,5,FALSE)))</f>
        <v>MOBILIZACAO E DESMOBILIZACAO DE EQUIPE E EQUIPAMENTO DE TOPOGRAFIA COM DESLOCAMENTO SUPERIOR A 20KM,MEDIDO POR KM EXCEDENTE,A PARTIR DA CIDADE DO RIO DE JANEIRO (KM 0 DA AV.BRASIL)</v>
      </c>
      <c r="G33" s="1" t="str">
        <f ca="1">IF(OR(ISBLANK($E33),$E33="Total Geral"),"",IF(LEN($E33)&lt;6,"",VLOOKUP($E33,'[1]MEMÓRIA DE CÁLCULO'!$F:$W,3,FALSE)))</f>
        <v>01.016.0070-0</v>
      </c>
      <c r="H33" s="1" t="str">
        <f>IF(OR(ISBLANK($B33),$B33="Total Geral"),"",IF(LEN($B33)&lt;6,"",VLOOKUP($B33,'[1]MEMÓRIA DE CÁLCULO'!$F:$W,4,FALSE)))</f>
        <v>01.016.0070-A</v>
      </c>
      <c r="I33" s="2" t="str">
        <f>IF(OR(ISBLANK($B33),$B33="Total Geral"),"",IF(LEN($B33)&lt;6,"",VLOOKUP($B33,'[1]MEMÓRIA DE CÁLCULO'!$F:$W,2,FALSE)))</f>
        <v>EMOP</v>
      </c>
      <c r="J33" s="2" t="str">
        <f>IF(OR(ISBLANK($B33),$B33="Total Geral"),"",IF(LEN($B33)&lt;6,"",VLOOKUP($B33,'[1]MEMÓRIA DE CÁLCULO'!$F:$W,17,FALSE)))</f>
        <v>KM</v>
      </c>
      <c r="K33" s="31">
        <f>IF(OR(ISBLANK($B33),$B33="Total Geral"),"",IF(LEN($B33)&lt;6,"",VLOOKUP($B33,'[1]MEMÓRIA DE CÁLCULO'!$F:$W,18,FALSE)))</f>
        <v>60.5</v>
      </c>
      <c r="L33" s="32"/>
      <c r="M33" s="32"/>
      <c r="N33" s="33"/>
      <c r="O33" s="33"/>
      <c r="V33" s="2" t="e">
        <f>IF(ISBLANK($B33),0,COUNTIFS('[1]MEMÓRIA DE CÁLCULO'!$F:$F,'PLANILHA ORÇ.'!$B33))</f>
        <v>#VALUE!</v>
      </c>
    </row>
    <row r="34" spans="2:22" ht="90" x14ac:dyDescent="0.25">
      <c r="B34" s="29" t="s">
        <v>33</v>
      </c>
      <c r="C34"/>
      <c r="D34"/>
      <c r="E34" s="1" t="str">
        <f t="shared" ca="1" si="0"/>
        <v>01.02.02</v>
      </c>
      <c r="F34" s="30" t="str">
        <f ca="1">IF(OR($E34="",$E34="Total Geral"),"",IF(LEN($E34)&lt;6,VLOOKUP($E34,'[1]MEMÓRIA DE CÁLCULO'!$F:$W,2,FALSE),VLOOKUP($E34,'[1]MEMÓRIA DE CÁLCULO'!$F:$W,5,FALSE)))</f>
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</c>
      <c r="G34" s="1" t="str">
        <f ca="1">IF(OR(ISBLANK($E34),$E34="Total Geral"),"",IF(LEN($E34)&lt;6,"",VLOOKUP($E34,'[1]MEMÓRIA DE CÁLCULO'!$F:$W,3,FALSE)))</f>
        <v>01.016.0082-0</v>
      </c>
      <c r="H34" s="1" t="str">
        <f>IF(OR(ISBLANK($B34),$B34="Total Geral"),"",IF(LEN($B34)&lt;6,"",VLOOKUP($B34,'[1]MEMÓRIA DE CÁLCULO'!$F:$W,4,FALSE)))</f>
        <v>01.016.0082-A</v>
      </c>
      <c r="I34" s="2" t="str">
        <f>IF(OR(ISBLANK($B34),$B34="Total Geral"),"",IF(LEN($B34)&lt;6,"",VLOOKUP($B34,'[1]MEMÓRIA DE CÁLCULO'!$F:$W,2,FALSE)))</f>
        <v>EMOP</v>
      </c>
      <c r="J34" s="2" t="str">
        <f>IF(OR(ISBLANK($B34),$B34="Total Geral"),"",IF(LEN($B34)&lt;6,"",VLOOKUP($B34,'[1]MEMÓRIA DE CÁLCULO'!$F:$W,17,FALSE)))</f>
        <v>M2</v>
      </c>
      <c r="K34" s="31">
        <f>IF(OR(ISBLANK($B34),$B34="Total Geral"),"",IF(LEN($B34)&lt;6,"",VLOOKUP($B34,'[1]MEMÓRIA DE CÁLCULO'!$F:$W,18,FALSE)))</f>
        <v>19500</v>
      </c>
      <c r="L34" s="32"/>
      <c r="M34" s="32"/>
      <c r="N34" s="33"/>
      <c r="O34" s="33"/>
      <c r="V34" s="2" t="e">
        <f>IF(ISBLANK($B34),0,COUNTIFS('[1]MEMÓRIA DE CÁLCULO'!$F:$F,'PLANILHA ORÇ.'!$B34))</f>
        <v>#VALUE!</v>
      </c>
    </row>
    <row r="35" spans="2:22" x14ac:dyDescent="0.25">
      <c r="B35" s="29" t="s">
        <v>34</v>
      </c>
      <c r="C35"/>
      <c r="D35"/>
      <c r="E35" s="1" t="str">
        <f t="shared" ca="1" si="0"/>
        <v>01.03</v>
      </c>
      <c r="F35" s="30" t="str">
        <f ca="1">IF(OR($E35="",$E35="Total Geral"),"",IF(LEN($E35)&lt;6,VLOOKUP($E35,'[1]MEMÓRIA DE CÁLCULO'!$F:$W,2,FALSE),VLOOKUP($E35,'[1]MEMÓRIA DE CÁLCULO'!$F:$W,5,FALSE)))</f>
        <v>DETALHAMENTO E ADEQUAÇÃO DE PROJETO</v>
      </c>
      <c r="G35" s="1" t="str">
        <f ca="1">IF(OR(ISBLANK($E35),$E35="Total Geral"),"",IF(LEN($E35)&lt;6,"",VLOOKUP($E35,'[1]MEMÓRIA DE CÁLCULO'!$F:$W,3,FALSE)))</f>
        <v/>
      </c>
      <c r="H35" s="1" t="str">
        <f>IF(OR(ISBLANK($B35),$B35="Total Geral"),"",IF(LEN($B35)&lt;6,"",VLOOKUP($B35,'[1]MEMÓRIA DE CÁLCULO'!$F:$W,4,FALSE)))</f>
        <v/>
      </c>
      <c r="I35" s="2" t="str">
        <f>IF(OR(ISBLANK($B35),$B35="Total Geral"),"",IF(LEN($B35)&lt;6,"",VLOOKUP($B35,'[1]MEMÓRIA DE CÁLCULO'!$F:$W,2,FALSE)))</f>
        <v/>
      </c>
      <c r="J35" s="2" t="str">
        <f>IF(OR(ISBLANK($B35),$B35="Total Geral"),"",IF(LEN($B35)&lt;6,"",VLOOKUP($B35,'[1]MEMÓRIA DE CÁLCULO'!$F:$W,17,FALSE)))</f>
        <v/>
      </c>
      <c r="K35" s="31" t="str">
        <f>IF(OR(ISBLANK($B35),$B35="Total Geral"),"",IF(LEN($B35)&lt;6,"",VLOOKUP($B35,'[1]MEMÓRIA DE CÁLCULO'!$F:$W,18,FALSE)))</f>
        <v/>
      </c>
      <c r="L35" s="32"/>
      <c r="M35" s="32"/>
      <c r="N35" s="33"/>
      <c r="O35" s="33"/>
      <c r="V35" s="2" t="e">
        <f>IF(ISBLANK($B35),0,COUNTIFS('[1]MEMÓRIA DE CÁLCULO'!$F:$F,'PLANILHA ORÇ.'!$B35))</f>
        <v>#VALUE!</v>
      </c>
    </row>
    <row r="36" spans="2:22" x14ac:dyDescent="0.25">
      <c r="B36" s="29" t="s">
        <v>35</v>
      </c>
      <c r="C36"/>
      <c r="D36"/>
      <c r="E36" s="1" t="str">
        <f t="shared" ca="1" si="0"/>
        <v>01.03.01</v>
      </c>
      <c r="F36" s="30" t="str">
        <f ca="1">IF(OR($E36="",$E36="Total Geral"),"",IF(LEN($E36)&lt;6,VLOOKUP($E36,'[1]MEMÓRIA DE CÁLCULO'!$F:$W,2,FALSE),VLOOKUP($E36,'[1]MEMÓRIA DE CÁLCULO'!$F:$W,5,FALSE)))</f>
        <v>DETALHAMENTO E ADEQUAÇÃO DE PROJETO</v>
      </c>
      <c r="G36" s="1" t="str">
        <f ca="1">IF(OR(ISBLANK($E36),$E36="Total Geral"),"",IF(LEN($E36)&lt;6,"",VLOOKUP($E36,'[1]MEMÓRIA DE CÁLCULO'!$F:$W,3,FALSE)))</f>
        <v>01.050.1005-5</v>
      </c>
      <c r="H36" s="1" t="str">
        <f>IF(OR(ISBLANK($B36),$B36="Total Geral"),"",IF(LEN($B36)&lt;6,"",VLOOKUP($B36,'[1]MEMÓRIA DE CÁLCULO'!$F:$W,4,FALSE)))</f>
        <v>01.050.1005-F</v>
      </c>
      <c r="I36" s="2" t="str">
        <f>IF(OR(ISBLANK($B36),$B36="Total Geral"),"",IF(LEN($B36)&lt;6,"",VLOOKUP($B36,'[1]MEMÓRIA DE CÁLCULO'!$F:$W,2,FALSE)))</f>
        <v>COMPOSIÇÃO</v>
      </c>
      <c r="J36" s="2" t="str">
        <f>IF(OR(ISBLANK($B36),$B36="Total Geral"),"",IF(LEN($B36)&lt;6,"",VLOOKUP($B36,'[1]MEMÓRIA DE CÁLCULO'!$F:$W,17,FALSE)))</f>
        <v>UN</v>
      </c>
      <c r="K36" s="31">
        <f>IF(OR(ISBLANK($B36),$B36="Total Geral"),"",IF(LEN($B36)&lt;6,"",VLOOKUP($B36,'[1]MEMÓRIA DE CÁLCULO'!$F:$W,18,FALSE)))</f>
        <v>1</v>
      </c>
      <c r="L36" s="32"/>
      <c r="M36" s="32"/>
      <c r="N36" s="33"/>
      <c r="O36" s="33"/>
      <c r="R36" s="35" t="e">
        <f ca="1">N36/N22</f>
        <v>#DIV/0!</v>
      </c>
      <c r="V36" s="2" t="e">
        <f>IF(ISBLANK($B36),0,COUNTIFS('[1]MEMÓRIA DE CÁLCULO'!$F:$F,'PLANILHA ORÇ.'!$B36))</f>
        <v>#VALUE!</v>
      </c>
    </row>
    <row r="37" spans="2:22" x14ac:dyDescent="0.25">
      <c r="B37" s="29" t="s">
        <v>36</v>
      </c>
      <c r="C37"/>
      <c r="D37"/>
      <c r="E37" s="1" t="str">
        <f t="shared" ca="1" si="0"/>
        <v>01.04</v>
      </c>
      <c r="F37" s="30" t="str">
        <f ca="1">IF(OR($E37="",$E37="Total Geral"),"",IF(LEN($E37)&lt;6,VLOOKUP($E37,'[1]MEMÓRIA DE CÁLCULO'!$F:$W,2,FALSE),VLOOKUP($E37,'[1]MEMÓRIA DE CÁLCULO'!$F:$W,5,FALSE)))</f>
        <v>RELATÓRIOS TÉCNICOS, LAUDOS E VISTORIAS</v>
      </c>
      <c r="G37" s="1" t="str">
        <f ca="1">IF(OR(ISBLANK($E37),$E37="Total Geral"),"",IF(LEN($E37)&lt;6,"",VLOOKUP($E37,'[1]MEMÓRIA DE CÁLCULO'!$F:$W,3,FALSE)))</f>
        <v/>
      </c>
      <c r="H37" s="1" t="str">
        <f>IF(OR(ISBLANK($B37),$B37="Total Geral"),"",IF(LEN($B37)&lt;6,"",VLOOKUP($B37,'[1]MEMÓRIA DE CÁLCULO'!$F:$W,4,FALSE)))</f>
        <v/>
      </c>
      <c r="I37" s="2" t="str">
        <f>IF(OR(ISBLANK($B37),$B37="Total Geral"),"",IF(LEN($B37)&lt;6,"",VLOOKUP($B37,'[1]MEMÓRIA DE CÁLCULO'!$F:$W,2,FALSE)))</f>
        <v/>
      </c>
      <c r="J37" s="2" t="str">
        <f>IF(OR(ISBLANK($B37),$B37="Total Geral"),"",IF(LEN($B37)&lt;6,"",VLOOKUP($B37,'[1]MEMÓRIA DE CÁLCULO'!$F:$W,17,FALSE)))</f>
        <v/>
      </c>
      <c r="K37" s="31" t="str">
        <f>IF(OR(ISBLANK($B37),$B37="Total Geral"),"",IF(LEN($B37)&lt;6,"",VLOOKUP($B37,'[1]MEMÓRIA DE CÁLCULO'!$F:$W,18,FALSE)))</f>
        <v/>
      </c>
      <c r="L37" s="32"/>
      <c r="M37" s="32"/>
      <c r="N37" s="33"/>
      <c r="O37" s="33"/>
      <c r="V37" s="2" t="e">
        <f>IF(ISBLANK($B37),0,COUNTIFS('[1]MEMÓRIA DE CÁLCULO'!$F:$F,'PLANILHA ORÇ.'!$B37))</f>
        <v>#VALUE!</v>
      </c>
    </row>
    <row r="38" spans="2:22" ht="30" x14ac:dyDescent="0.25">
      <c r="B38" s="29" t="s">
        <v>37</v>
      </c>
      <c r="C38"/>
      <c r="D38"/>
      <c r="E38" s="1" t="str">
        <f t="shared" ca="1" si="0"/>
        <v>01.04.01</v>
      </c>
      <c r="F38" s="30" t="str">
        <f ca="1">IF(OR($E38="",$E38="Total Geral"),"",IF(LEN($E38)&lt;6,VLOOKUP($E38,'[1]MEMÓRIA DE CÁLCULO'!$F:$W,2,FALSE),VLOOKUP($E38,'[1]MEMÓRIA DE CÁLCULO'!$F:$W,5,FALSE)))</f>
        <v>SERVICOS DE INVENTARIO, METODOLOGIA DE CADASTRO E AVALIACAO DA ARBORIZACAO PUBLICA.</v>
      </c>
      <c r="G38" s="1" t="str">
        <f ca="1">IF(OR(ISBLANK($E38),$E38="Total Geral"),"",IF(LEN($E38)&lt;6,"",VLOOKUP($E38,'[1]MEMÓRIA DE CÁLCULO'!$F:$W,3,FALSE)))</f>
        <v>01.019.0104-5</v>
      </c>
      <c r="H38" s="1" t="str">
        <f>IF(OR(ISBLANK($B38),$B38="Total Geral"),"",IF(LEN($B38)&lt;6,"",VLOOKUP($B38,'[1]MEMÓRIA DE CÁLCULO'!$F:$W,4,FALSE)))</f>
        <v>01.019.0104-F</v>
      </c>
      <c r="I38" s="2" t="str">
        <f>IF(OR(ISBLANK($B38),$B38="Total Geral"),"",IF(LEN($B38)&lt;6,"",VLOOKUP($B38,'[1]MEMÓRIA DE CÁLCULO'!$F:$W,2,FALSE)))</f>
        <v>COMPOSIÇÃO</v>
      </c>
      <c r="J38" s="2" t="str">
        <f>IF(OR(ISBLANK($B38),$B38="Total Geral"),"",IF(LEN($B38)&lt;6,"",VLOOKUP($B38,'[1]MEMÓRIA DE CÁLCULO'!$F:$W,17,FALSE)))</f>
        <v>UNIDADE</v>
      </c>
      <c r="K38" s="31">
        <f>IF(OR(ISBLANK($B38),$B38="Total Geral"),"",IF(LEN($B38)&lt;6,"",VLOOKUP($B38,'[1]MEMÓRIA DE CÁLCULO'!$F:$W,18,FALSE)))</f>
        <v>85</v>
      </c>
      <c r="L38" s="32"/>
      <c r="M38" s="32"/>
      <c r="N38" s="33"/>
      <c r="O38" s="33"/>
      <c r="V38" s="2" t="e">
        <f>IF(ISBLANK($B38),0,COUNTIFS('[1]MEMÓRIA DE CÁLCULO'!$F:$F,'PLANILHA ORÇ.'!$B38))</f>
        <v>#VALUE!</v>
      </c>
    </row>
    <row r="39" spans="2:22" ht="30" x14ac:dyDescent="0.25">
      <c r="B39" s="29" t="s">
        <v>38</v>
      </c>
      <c r="C39"/>
      <c r="D39"/>
      <c r="E39" s="1" t="str">
        <f t="shared" ca="1" si="0"/>
        <v>01.04.02</v>
      </c>
      <c r="F39" s="30" t="str">
        <f ca="1">IF(OR($E39="",$E39="Total Geral"),"",IF(LEN($E39)&lt;6,VLOOKUP($E39,'[1]MEMÓRIA DE CÁLCULO'!$F:$W,2,FALSE),VLOOKUP($E39,'[1]MEMÓRIA DE CÁLCULO'!$F:$W,5,FALSE)))</f>
        <v>VISTORIA CAUTELAR DE IMÓVEIS, INCLUSIVE RELATÓRIO NOS PADRÕES DO CONTRATANTE, PARA IMÓVEIS DE ATÉ 100 M2</v>
      </c>
      <c r="G39" s="1" t="str">
        <f ca="1">IF(OR(ISBLANK($E39),$E39="Total Geral"),"",IF(LEN($E39)&lt;6,"",VLOOKUP($E39,'[1]MEMÓRIA DE CÁLCULO'!$F:$W,3,FALSE)))</f>
        <v>01.019.0105-5</v>
      </c>
      <c r="H39" s="1" t="str">
        <f>IF(OR(ISBLANK($B39),$B39="Total Geral"),"",IF(LEN($B39)&lt;6,"",VLOOKUP($B39,'[1]MEMÓRIA DE CÁLCULO'!$F:$W,4,FALSE)))</f>
        <v>01.019.0105-F</v>
      </c>
      <c r="I39" s="2" t="str">
        <f>IF(OR(ISBLANK($B39),$B39="Total Geral"),"",IF(LEN($B39)&lt;6,"",VLOOKUP($B39,'[1]MEMÓRIA DE CÁLCULO'!$F:$W,2,FALSE)))</f>
        <v>COMPOSIÇÃO</v>
      </c>
      <c r="J39" s="2" t="str">
        <f>IF(OR(ISBLANK($B39),$B39="Total Geral"),"",IF(LEN($B39)&lt;6,"",VLOOKUP($B39,'[1]MEMÓRIA DE CÁLCULO'!$F:$W,17,FALSE)))</f>
        <v>UNIDADE</v>
      </c>
      <c r="K39" s="31">
        <f>IF(OR(ISBLANK($B39),$B39="Total Geral"),"",IF(LEN($B39)&lt;6,"",VLOOKUP($B39,'[1]MEMÓRIA DE CÁLCULO'!$F:$W,18,FALSE)))</f>
        <v>20</v>
      </c>
      <c r="L39" s="32"/>
      <c r="M39" s="32"/>
      <c r="N39" s="33"/>
      <c r="O39" s="33"/>
      <c r="V39" s="2" t="e">
        <f>IF(ISBLANK($B39),0,COUNTIFS('[1]MEMÓRIA DE CÁLCULO'!$F:$F,'PLANILHA ORÇ.'!$B39))</f>
        <v>#VALUE!</v>
      </c>
    </row>
    <row r="40" spans="2:22" x14ac:dyDescent="0.25">
      <c r="B40" s="29" t="s">
        <v>39</v>
      </c>
      <c r="C40"/>
      <c r="D40"/>
      <c r="E40" s="1" t="str">
        <f t="shared" ca="1" si="0"/>
        <v>01.04.03</v>
      </c>
      <c r="F40" s="30" t="str">
        <f ca="1">IF(OR($E40="",$E40="Total Geral"),"",IF(LEN($E40)&lt;6,VLOOKUP($E40,'[1]MEMÓRIA DE CÁLCULO'!$F:$W,2,FALSE),VLOOKUP($E40,'[1]MEMÓRIA DE CÁLCULO'!$F:$W,5,FALSE)))</f>
        <v>LAUDO DE CARACTERIZAÇÃO DE VEGETAÇÃO</v>
      </c>
      <c r="G40" s="1" t="str">
        <f ca="1">IF(OR(ISBLANK($E40),$E40="Total Geral"),"",IF(LEN($E40)&lt;6,"",VLOOKUP($E40,'[1]MEMÓRIA DE CÁLCULO'!$F:$W,3,FALSE)))</f>
        <v>01.050.0902-5</v>
      </c>
      <c r="H40" s="1" t="str">
        <f>IF(OR(ISBLANK($B40),$B40="Total Geral"),"",IF(LEN($B40)&lt;6,"",VLOOKUP($B40,'[1]MEMÓRIA DE CÁLCULO'!$F:$W,4,FALSE)))</f>
        <v>01.050.0902-F</v>
      </c>
      <c r="I40" s="2" t="str">
        <f>IF(OR(ISBLANK($B40),$B40="Total Geral"),"",IF(LEN($B40)&lt;6,"",VLOOKUP($B40,'[1]MEMÓRIA DE CÁLCULO'!$F:$W,2,FALSE)))</f>
        <v>COMPOSIÇÃO</v>
      </c>
      <c r="J40" s="2" t="str">
        <f>IF(OR(ISBLANK($B40),$B40="Total Geral"),"",IF(LEN($B40)&lt;6,"",VLOOKUP($B40,'[1]MEMÓRIA DE CÁLCULO'!$F:$W,17,FALSE)))</f>
        <v>UNID</v>
      </c>
      <c r="K40" s="31">
        <f>IF(OR(ISBLANK($B40),$B40="Total Geral"),"",IF(LEN($B40)&lt;6,"",VLOOKUP($B40,'[1]MEMÓRIA DE CÁLCULO'!$F:$W,18,FALSE)))</f>
        <v>1</v>
      </c>
      <c r="L40" s="32"/>
      <c r="M40" s="32"/>
      <c r="N40" s="33"/>
      <c r="O40" s="33"/>
      <c r="V40" s="2" t="e">
        <f>IF(ISBLANK($B40),0,COUNTIFS('[1]MEMÓRIA DE CÁLCULO'!$F:$F,'PLANILHA ORÇ.'!$B40))</f>
        <v>#VALUE!</v>
      </c>
    </row>
    <row r="41" spans="2:22" ht="30" x14ac:dyDescent="0.25">
      <c r="B41" s="29" t="s">
        <v>40</v>
      </c>
      <c r="C41"/>
      <c r="D41"/>
      <c r="E41" s="1" t="str">
        <f t="shared" ca="1" si="0"/>
        <v>01.04.04</v>
      </c>
      <c r="F41" s="30" t="str">
        <f ca="1">IF(OR($E41="",$E41="Total Geral"),"",IF(LEN($E41)&lt;6,VLOOKUP($E41,'[1]MEMÓRIA DE CÁLCULO'!$F:$W,2,FALSE),VLOOKUP($E41,'[1]MEMÓRIA DE CÁLCULO'!$F:$W,5,FALSE)))</f>
        <v>LEVANTAMENTO FOTOGRAFICO DE ASPECTO DE AREA URBANA,COM IMPRESSAO COLORIDA</v>
      </c>
      <c r="G41" s="1" t="str">
        <f ca="1">IF(OR(ISBLANK($E41),$E41="Total Geral"),"",IF(LEN($E41)&lt;6,"",VLOOKUP($E41,'[1]MEMÓRIA DE CÁLCULO'!$F:$W,3,FALSE)))</f>
        <v>01.016.0092-0</v>
      </c>
      <c r="H41" s="1" t="str">
        <f>IF(OR(ISBLANK($B41),$B41="Total Geral"),"",IF(LEN($B41)&lt;6,"",VLOOKUP($B41,'[1]MEMÓRIA DE CÁLCULO'!$F:$W,4,FALSE)))</f>
        <v>01.016.0092-A</v>
      </c>
      <c r="I41" s="2" t="str">
        <f>IF(OR(ISBLANK($B41),$B41="Total Geral"),"",IF(LEN($B41)&lt;6,"",VLOOKUP($B41,'[1]MEMÓRIA DE CÁLCULO'!$F:$W,2,FALSE)))</f>
        <v>EMOP</v>
      </c>
      <c r="J41" s="2" t="str">
        <f>IF(OR(ISBLANK($B41),$B41="Total Geral"),"",IF(LEN($B41)&lt;6,"",VLOOKUP($B41,'[1]MEMÓRIA DE CÁLCULO'!$F:$W,17,FALSE)))</f>
        <v>UN</v>
      </c>
      <c r="K41" s="31">
        <f>IF(OR(ISBLANK($B41),$B41="Total Geral"),"",IF(LEN($B41)&lt;6,"",VLOOKUP($B41,'[1]MEMÓRIA DE CÁLCULO'!$F:$W,18,FALSE)))</f>
        <v>410</v>
      </c>
      <c r="L41" s="32"/>
      <c r="M41" s="32"/>
      <c r="N41" s="33"/>
      <c r="O41" s="33"/>
      <c r="V41" s="2" t="e">
        <f>IF(ISBLANK($B41),0,COUNTIFS('[1]MEMÓRIA DE CÁLCULO'!$F:$F,'PLANILHA ORÇ.'!$B41))</f>
        <v>#VALUE!</v>
      </c>
    </row>
    <row r="42" spans="2:22" ht="30" x14ac:dyDescent="0.25">
      <c r="B42" s="29" t="s">
        <v>41</v>
      </c>
      <c r="E42" s="1" t="str">
        <f t="shared" ca="1" si="0"/>
        <v>01.04.05</v>
      </c>
      <c r="F42" s="30" t="str">
        <f ca="1">IF(OR($E42="",$E42="Total Geral"),"",IF(LEN($E42)&lt;6,VLOOKUP($E42,'[1]MEMÓRIA DE CÁLCULO'!$F:$W,2,FALSE),VLOOKUP($E42,'[1]MEMÓRIA DE CÁLCULO'!$F:$W,5,FALSE)))</f>
        <v>PLANO DE GERENCIAMENTO DE RESÍDUOS DE CONSTRUÇÃO CIVIL (PGRCC) , CONFORME RESOLUÇÃO CONAMA Nº 307/2002</v>
      </c>
      <c r="G42" s="1" t="str">
        <f ca="1">IF(OR(ISBLANK($E42),$E42="Total Geral"),"",IF(LEN($E42)&lt;6,"",VLOOKUP($E42,'[1]MEMÓRIA DE CÁLCULO'!$F:$W,3,FALSE)))</f>
        <v>01.050.0951-5</v>
      </c>
      <c r="H42" s="1" t="str">
        <f ca="1">IF(OR(ISBLANK($E42),$E42="Total Geral"),"",IF(LEN($E42)&lt;6,"",VLOOKUP($E42,'[1]MEMÓRIA DE CÁLCULO'!$F:$W,4,FALSE)))</f>
        <v>01.050.0951-F</v>
      </c>
      <c r="I42" s="2" t="str">
        <f ca="1">IF(OR(ISBLANK($E42),$E42="Total Geral"),"",IF(LEN($E42)&lt;6,"",VLOOKUP($E42,'[1]MEMÓRIA DE CÁLCULO'!$F:$W,2,FALSE)))</f>
        <v>COMPOSIÇÃO</v>
      </c>
      <c r="J42" s="2" t="str">
        <f ca="1">IF(OR(ISBLANK($E42),$E42="Total Geral"),"",IF(LEN($E42)&lt;6,"",VLOOKUP($E42,'[1]MEMÓRIA DE CÁLCULO'!$F:$W,17,FALSE)))</f>
        <v>UNID</v>
      </c>
      <c r="K42" s="31">
        <f ca="1">IF(OR(ISBLANK($E42),$E42="Total Geral"),"",IF(LEN($E42)&lt;6,"",VLOOKUP($E42,'[1]MEMÓRIA DE CÁLCULO'!$F:$W,18,FALSE)))</f>
        <v>1</v>
      </c>
      <c r="L42" s="32"/>
      <c r="M42" s="32"/>
      <c r="N42" s="33"/>
      <c r="O42" s="33"/>
      <c r="V42" s="2" t="e">
        <f>IF(ISBLANK($B42),0,COUNTIFS('[1]MEMÓRIA DE CÁLCULO'!$F:$F,'PLANILHA ORÇ.'!$B42))</f>
        <v>#VALUE!</v>
      </c>
    </row>
    <row r="43" spans="2:22" ht="105" x14ac:dyDescent="0.25">
      <c r="B43" s="29" t="s">
        <v>42</v>
      </c>
      <c r="E43" s="1" t="str">
        <f t="shared" ca="1" si="0"/>
        <v>01.04.06</v>
      </c>
      <c r="F43" s="30" t="str">
        <f ca="1">IF(OR($E43="",$E43="Total Geral"),"",IF(LEN($E43)&lt;6,VLOOKUP($E43,'[1]MEMÓRIA DE CÁLCULO'!$F:$W,2,FALSE),VLOOKUP($E43,'[1]MEMÓRIA DE CÁLCULO'!$F:$W,5,FALSE)))</f>
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</c>
      <c r="G43" s="1" t="str">
        <f ca="1">IF(OR(ISBLANK($E43),$E43="Total Geral"),"",IF(LEN($E43)&lt;6,"",VLOOKUP($E43,'[1]MEMÓRIA DE CÁLCULO'!$F:$W,3,FALSE)))</f>
        <v>01.050.0952-5</v>
      </c>
      <c r="H43" s="1" t="str">
        <f ca="1">IF(OR(ISBLANK($E43),$E43="Total Geral"),"",IF(LEN($E43)&lt;6,"",VLOOKUP($E43,'[1]MEMÓRIA DE CÁLCULO'!$F:$W,4,FALSE)))</f>
        <v>01.050.0952-F</v>
      </c>
      <c r="I43" s="2" t="str">
        <f ca="1">IF(OR(ISBLANK($E43),$E43="Total Geral"),"",IF(LEN($E43)&lt;6,"",VLOOKUP($E43,'[1]MEMÓRIA DE CÁLCULO'!$F:$W,2,FALSE)))</f>
        <v>COMPOSIÇÃO</v>
      </c>
      <c r="J43" s="2" t="str">
        <f ca="1">IF(OR(ISBLANK($E43),$E43="Total Geral"),"",IF(LEN($E43)&lt;6,"",VLOOKUP($E43,'[1]MEMÓRIA DE CÁLCULO'!$F:$W,17,FALSE)))</f>
        <v>UNID</v>
      </c>
      <c r="K43" s="31">
        <f ca="1">IF(OR(ISBLANK($E43),$E43="Total Geral"),"",IF(LEN($E43)&lt;6,"",VLOOKUP($E43,'[1]MEMÓRIA DE CÁLCULO'!$F:$W,18,FALSE)))</f>
        <v>12</v>
      </c>
      <c r="L43" s="32"/>
      <c r="M43" s="32"/>
      <c r="N43" s="33"/>
      <c r="O43" s="33"/>
      <c r="V43" s="2" t="e">
        <f>IF(ISBLANK($B43),0,COUNTIFS('[1]MEMÓRIA DE CÁLCULO'!$F:$F,'PLANILHA ORÇ.'!$B43))</f>
        <v>#VALUE!</v>
      </c>
    </row>
    <row r="44" spans="2:22" x14ac:dyDescent="0.25">
      <c r="B44" s="29" t="s">
        <v>43</v>
      </c>
      <c r="E44" s="1" t="str">
        <f t="shared" ca="1" si="0"/>
        <v>02</v>
      </c>
      <c r="F44" s="30" t="str">
        <f ca="1">IF(OR($E44="",$E44="Total Geral"),"",IF(LEN($E44)&lt;6,VLOOKUP($E44,'[1]MEMÓRIA DE CÁLCULO'!$F:$W,2,FALSE),VLOOKUP($E44,'[1]MEMÓRIA DE CÁLCULO'!$F:$W,5,FALSE)))</f>
        <v>ADMINISTRAÇÃO LOCAL</v>
      </c>
      <c r="G44" s="1" t="str">
        <f ca="1">IF(OR(ISBLANK($E44),$E44="Total Geral"),"",IF(LEN($E44)&lt;6,"",VLOOKUP($E44,'[1]MEMÓRIA DE CÁLCULO'!$F:$W,3,FALSE)))</f>
        <v/>
      </c>
      <c r="H44" s="1" t="str">
        <f ca="1">IF(OR(ISBLANK($E44),$E44="Total Geral"),"",IF(LEN($E44)&lt;6,"",VLOOKUP($E44,'[1]MEMÓRIA DE CÁLCULO'!$F:$W,4,FALSE)))</f>
        <v/>
      </c>
      <c r="I44" s="2" t="str">
        <f ca="1">IF(OR(ISBLANK($E44),$E44="Total Geral"),"",IF(LEN($E44)&lt;6,"",VLOOKUP($E44,'[1]MEMÓRIA DE CÁLCULO'!$F:$W,2,FALSE)))</f>
        <v/>
      </c>
      <c r="J44" s="2" t="str">
        <f ca="1">IF(OR(ISBLANK($E44),$E44="Total Geral"),"",IF(LEN($E44)&lt;6,"",VLOOKUP($E44,'[1]MEMÓRIA DE CÁLCULO'!$F:$W,17,FALSE)))</f>
        <v/>
      </c>
      <c r="K44" s="31" t="str">
        <f ca="1">IF(OR(ISBLANK($E44),$E44="Total Geral"),"",IF(LEN($E44)&lt;6,"",VLOOKUP($E44,'[1]MEMÓRIA DE CÁLCULO'!$F:$W,18,FALSE)))</f>
        <v/>
      </c>
      <c r="L44" s="32"/>
      <c r="M44" s="32"/>
      <c r="N44" s="33"/>
      <c r="O44" s="33"/>
      <c r="V44" s="2" t="e">
        <f>IF(ISBLANK($B44),0,COUNTIFS('[1]MEMÓRIA DE CÁLCULO'!$F:$F,'PLANILHA ORÇ.'!$B44))</f>
        <v>#VALUE!</v>
      </c>
    </row>
    <row r="45" spans="2:22" x14ac:dyDescent="0.25">
      <c r="B45" s="29" t="s">
        <v>44</v>
      </c>
      <c r="E45" s="1" t="str">
        <f t="shared" ca="1" si="0"/>
        <v>02.01</v>
      </c>
      <c r="F45" s="30" t="str">
        <f ca="1">IF(OR($E45="",$E45="Total Geral"),"",IF(LEN($E45)&lt;6,VLOOKUP($E45,'[1]MEMÓRIA DE CÁLCULO'!$F:$W,2,FALSE),VLOOKUP($E45,'[1]MEMÓRIA DE CÁLCULO'!$F:$W,5,FALSE)))</f>
        <v>EQUIPE DE ENGENHARIA</v>
      </c>
      <c r="G45" s="1" t="str">
        <f ca="1">IF(OR(ISBLANK($E45),$E45="Total Geral"),"",IF(LEN($E45)&lt;6,"",VLOOKUP($E45,'[1]MEMÓRIA DE CÁLCULO'!$F:$W,3,FALSE)))</f>
        <v/>
      </c>
      <c r="H45" s="1" t="str">
        <f ca="1">IF(OR(ISBLANK($E45),$E45="Total Geral"),"",IF(LEN($E45)&lt;6,"",VLOOKUP($E45,'[1]MEMÓRIA DE CÁLCULO'!$F:$W,4,FALSE)))</f>
        <v/>
      </c>
      <c r="I45" s="2" t="str">
        <f ca="1">IF(OR(ISBLANK($E45),$E45="Total Geral"),"",IF(LEN($E45)&lt;6,"",VLOOKUP($E45,'[1]MEMÓRIA DE CÁLCULO'!$F:$W,2,FALSE)))</f>
        <v/>
      </c>
      <c r="J45" s="2" t="str">
        <f ca="1">IF(OR(ISBLANK($E45),$E45="Total Geral"),"",IF(LEN($E45)&lt;6,"",VLOOKUP($E45,'[1]MEMÓRIA DE CÁLCULO'!$F:$W,17,FALSE)))</f>
        <v/>
      </c>
      <c r="K45" s="31" t="str">
        <f ca="1">IF(OR(ISBLANK($E45),$E45="Total Geral"),"",IF(LEN($E45)&lt;6,"",VLOOKUP($E45,'[1]MEMÓRIA DE CÁLCULO'!$F:$W,18,FALSE)))</f>
        <v/>
      </c>
      <c r="L45" s="32"/>
      <c r="M45" s="32"/>
      <c r="N45" s="33"/>
      <c r="O45" s="33"/>
      <c r="V45" s="2" t="e">
        <f>IF(ISBLANK($B45),0,COUNTIFS('[1]MEMÓRIA DE CÁLCULO'!$F:$F,'PLANILHA ORÇ.'!$B45))</f>
        <v>#VALUE!</v>
      </c>
    </row>
    <row r="46" spans="2:22" ht="30" x14ac:dyDescent="0.25">
      <c r="B46" s="29" t="s">
        <v>45</v>
      </c>
      <c r="E46" s="1" t="str">
        <f t="shared" ca="1" si="0"/>
        <v>02.01.01</v>
      </c>
      <c r="F46" s="30" t="str">
        <f ca="1">IF(OR($E46="",$E46="Total Geral"),"",IF(LEN($E46)&lt;6,VLOOKUP($E46,'[1]MEMÓRIA DE CÁLCULO'!$F:$W,2,FALSE),VLOOKUP($E46,'[1]MEMÓRIA DE CÁLCULO'!$F:$W,5,FALSE)))</f>
        <v>MAO-DE-OBRA DE ENGENHEIRO OU ARQUITETO COORDENADOR GERAL DEPROJETOS OU SUPERVISOR DE OBRAS,INCLUSIVE ENCARGOS SOCIAIS</v>
      </c>
      <c r="G46" s="1" t="str">
        <f ca="1">IF(OR(ISBLANK($E46),$E46="Total Geral"),"",IF(LEN($E46)&lt;6,"",VLOOKUP($E46,'[1]MEMÓRIA DE CÁLCULO'!$F:$W,3,FALSE)))</f>
        <v>05.105.0132-0</v>
      </c>
      <c r="H46" s="1" t="str">
        <f ca="1">IF(OR(ISBLANK($E46),$E46="Total Geral"),"",IF(LEN($E46)&lt;6,"",VLOOKUP($E46,'[1]MEMÓRIA DE CÁLCULO'!$F:$W,4,FALSE)))</f>
        <v>05.105.0132-A</v>
      </c>
      <c r="I46" s="2" t="str">
        <f ca="1">IF(OR(ISBLANK($E46),$E46="Total Geral"),"",IF(LEN($E46)&lt;6,"",VLOOKUP($E46,'[1]MEMÓRIA DE CÁLCULO'!$F:$W,2,FALSE)))</f>
        <v>EMOP</v>
      </c>
      <c r="J46" s="2" t="str">
        <f ca="1">IF(OR(ISBLANK($E46),$E46="Total Geral"),"",IF(LEN($E46)&lt;6,"",VLOOKUP($E46,'[1]MEMÓRIA DE CÁLCULO'!$F:$W,17,FALSE)))</f>
        <v>MES</v>
      </c>
      <c r="K46" s="31">
        <f ca="1">IF(OR(ISBLANK($E46),$E46="Total Geral"),"",IF(LEN($E46)&lt;6,"",VLOOKUP($E46,'[1]MEMÓRIA DE CÁLCULO'!$F:$W,18,FALSE)))</f>
        <v>3.6</v>
      </c>
      <c r="L46" s="32"/>
      <c r="M46" s="32"/>
      <c r="N46" s="33"/>
      <c r="O46" s="33"/>
      <c r="V46" s="2" t="e">
        <f>IF(ISBLANK($B46),0,COUNTIFS('[1]MEMÓRIA DE CÁLCULO'!$F:$F,'PLANILHA ORÇ.'!$B46))</f>
        <v>#VALUE!</v>
      </c>
    </row>
    <row r="47" spans="2:22" ht="30" x14ac:dyDescent="0.25">
      <c r="B47" s="29" t="s">
        <v>46</v>
      </c>
      <c r="E47" s="1" t="str">
        <f t="shared" ca="1" si="0"/>
        <v>02.01.02</v>
      </c>
      <c r="F47" s="30" t="str">
        <f ca="1">IF(OR($E47="",$E47="Total Geral"),"",IF(LEN($E47)&lt;6,VLOOKUP($E47,'[1]MEMÓRIA DE CÁLCULO'!$F:$W,2,FALSE),VLOOKUP($E47,'[1]MEMÓRIA DE CÁLCULO'!$F:$W,5,FALSE)))</f>
        <v>MAO DE OBRA DE ENGENHEIRO OU ARQUITETO PLENO,INCLUSIVE ENCARGOS SOCIAIS</v>
      </c>
      <c r="G47" s="1" t="str">
        <f ca="1">IF(OR(ISBLANK($E47),$E47="Total Geral"),"",IF(LEN($E47)&lt;6,"",VLOOKUP($E47,'[1]MEMÓRIA DE CÁLCULO'!$F:$W,3,FALSE)))</f>
        <v>05.105.0137-0</v>
      </c>
      <c r="H47" s="1" t="str">
        <f ca="1">IF(OR(ISBLANK($E47),$E47="Total Geral"),"",IF(LEN($E47)&lt;6,"",VLOOKUP($E47,'[1]MEMÓRIA DE CÁLCULO'!$F:$W,4,FALSE)))</f>
        <v>05.105.0137-A</v>
      </c>
      <c r="I47" s="2" t="str">
        <f ca="1">IF(OR(ISBLANK($E47),$E47="Total Geral"),"",IF(LEN($E47)&lt;6,"",VLOOKUP($E47,'[1]MEMÓRIA DE CÁLCULO'!$F:$W,2,FALSE)))</f>
        <v>EMOP</v>
      </c>
      <c r="J47" s="2" t="str">
        <f ca="1">IF(OR(ISBLANK($E47),$E47="Total Geral"),"",IF(LEN($E47)&lt;6,"",VLOOKUP($E47,'[1]MEMÓRIA DE CÁLCULO'!$F:$W,17,FALSE)))</f>
        <v>MES</v>
      </c>
      <c r="K47" s="31">
        <f ca="1">IF(OR(ISBLANK($E47),$E47="Total Geral"),"",IF(LEN($E47)&lt;6,"",VLOOKUP($E47,'[1]MEMÓRIA DE CÁLCULO'!$F:$W,18,FALSE)))</f>
        <v>12</v>
      </c>
      <c r="L47" s="32"/>
      <c r="M47" s="32"/>
      <c r="N47" s="33"/>
      <c r="O47" s="33"/>
      <c r="V47" s="2" t="e">
        <f>IF(ISBLANK($B47),0,COUNTIFS('[1]MEMÓRIA DE CÁLCULO'!$F:$F,'PLANILHA ORÇ.'!$B47))</f>
        <v>#VALUE!</v>
      </c>
    </row>
    <row r="48" spans="2:22" x14ac:dyDescent="0.25">
      <c r="B48" s="29" t="s">
        <v>47</v>
      </c>
      <c r="E48" s="1" t="str">
        <f t="shared" ca="1" si="0"/>
        <v>02.01.03</v>
      </c>
      <c r="F48" s="30" t="str">
        <f ca="1">IF(OR($E48="",$E48="Total Geral"),"",IF(LEN($E48)&lt;6,VLOOKUP($E48,'[1]MEMÓRIA DE CÁLCULO'!$F:$W,2,FALSE),VLOOKUP($E48,'[1]MEMÓRIA DE CÁLCULO'!$F:$W,5,FALSE)))</f>
        <v>MAO-DE-OBRA DE AUXILIAR TECNICO,INCLUSIVE ENCARGOS SOCIAIS</v>
      </c>
      <c r="G48" s="1" t="str">
        <f ca="1">IF(OR(ISBLANK($E48),$E48="Total Geral"),"",IF(LEN($E48)&lt;6,"",VLOOKUP($E48,'[1]MEMÓRIA DE CÁLCULO'!$F:$W,3,FALSE)))</f>
        <v>05.105.0125-0</v>
      </c>
      <c r="H48" s="1" t="str">
        <f ca="1">IF(OR(ISBLANK($E48),$E48="Total Geral"),"",IF(LEN($E48)&lt;6,"",VLOOKUP($E48,'[1]MEMÓRIA DE CÁLCULO'!$F:$W,4,FALSE)))</f>
        <v>05.105.0125-A</v>
      </c>
      <c r="I48" s="2" t="str">
        <f ca="1">IF(OR(ISBLANK($E48),$E48="Total Geral"),"",IF(LEN($E48)&lt;6,"",VLOOKUP($E48,'[1]MEMÓRIA DE CÁLCULO'!$F:$W,2,FALSE)))</f>
        <v>EMOP</v>
      </c>
      <c r="J48" s="2" t="str">
        <f ca="1">IF(OR(ISBLANK($E48),$E48="Total Geral"),"",IF(LEN($E48)&lt;6,"",VLOOKUP($E48,'[1]MEMÓRIA DE CÁLCULO'!$F:$W,17,FALSE)))</f>
        <v>MES</v>
      </c>
      <c r="K48" s="31">
        <f ca="1">IF(OR(ISBLANK($E48),$E48="Total Geral"),"",IF(LEN($E48)&lt;6,"",VLOOKUP($E48,'[1]MEMÓRIA DE CÁLCULO'!$F:$W,18,FALSE)))</f>
        <v>12</v>
      </c>
      <c r="L48" s="32"/>
      <c r="M48" s="32"/>
      <c r="N48" s="33"/>
      <c r="O48" s="33"/>
      <c r="V48" s="2" t="e">
        <f>IF(ISBLANK($B48),0,COUNTIFS('[1]MEMÓRIA DE CÁLCULO'!$F:$F,'PLANILHA ORÇ.'!$B48))</f>
        <v>#VALUE!</v>
      </c>
    </row>
    <row r="49" spans="2:22" ht="30" x14ac:dyDescent="0.25">
      <c r="B49" s="29" t="s">
        <v>48</v>
      </c>
      <c r="E49" s="1" t="str">
        <f t="shared" ca="1" si="0"/>
        <v>02.01.04</v>
      </c>
      <c r="F49" s="30" t="str">
        <f ca="1">IF(OR($E49="",$E49="Total Geral"),"",IF(LEN($E49)&lt;6,VLOOKUP($E49,'[1]MEMÓRIA DE CÁLCULO'!$F:$W,2,FALSE),VLOOKUP($E49,'[1]MEMÓRIA DE CÁLCULO'!$F:$W,5,FALSE)))</f>
        <v>VEICULO DE PASSEIO,5 PASSAGEIROS,MOTOR BICOMBUSTIVEL (GASOLINA E ALCOOL) DE 1,0 LITRO,EXCLUSIVE MOTORISTA</v>
      </c>
      <c r="G49" s="1" t="str">
        <f ca="1">IF(OR(ISBLANK($E49),$E49="Total Geral"),"",IF(LEN($E49)&lt;6,"",VLOOKUP($E49,'[1]MEMÓRIA DE CÁLCULO'!$F:$W,3,FALSE)))</f>
        <v>19.004.0250-0</v>
      </c>
      <c r="H49" s="1" t="str">
        <f ca="1">IF(OR(ISBLANK($E49),$E49="Total Geral"),"",IF(LEN($E49)&lt;6,"",VLOOKUP($E49,'[1]MEMÓRIA DE CÁLCULO'!$F:$W,4,FALSE)))</f>
        <v>19.004.0250-A</v>
      </c>
      <c r="I49" s="2" t="str">
        <f ca="1">IF(OR(ISBLANK($E49),$E49="Total Geral"),"",IF(LEN($E49)&lt;6,"",VLOOKUP($E49,'[1]MEMÓRIA DE CÁLCULO'!$F:$W,2,FALSE)))</f>
        <v>EMOP</v>
      </c>
      <c r="J49" s="2" t="str">
        <f ca="1">IF(OR(ISBLANK($E49),$E49="Total Geral"),"",IF(LEN($E49)&lt;6,"",VLOOKUP($E49,'[1]MEMÓRIA DE CÁLCULO'!$F:$W,17,FALSE)))</f>
        <v>MES</v>
      </c>
      <c r="K49" s="31">
        <f ca="1">IF(OR(ISBLANK($E49),$E49="Total Geral"),"",IF(LEN($E49)&lt;6,"",VLOOKUP($E49,'[1]MEMÓRIA DE CÁLCULO'!$F:$W,18,FALSE)))</f>
        <v>12</v>
      </c>
      <c r="L49" s="32"/>
      <c r="M49" s="32"/>
      <c r="N49" s="33"/>
      <c r="O49" s="33"/>
      <c r="V49" s="2" t="e">
        <f>IF(ISBLANK($B49),0,COUNTIFS('[1]MEMÓRIA DE CÁLCULO'!$F:$F,'PLANILHA ORÇ.'!$B49))</f>
        <v>#VALUE!</v>
      </c>
    </row>
    <row r="50" spans="2:22" x14ac:dyDescent="0.25">
      <c r="B50" s="29" t="s">
        <v>49</v>
      </c>
      <c r="E50" s="1" t="str">
        <f t="shared" ca="1" si="0"/>
        <v>02.02</v>
      </c>
      <c r="F50" s="30" t="str">
        <f ca="1">IF(OR($E50="",$E50="Total Geral"),"",IF(LEN($E50)&lt;6,VLOOKUP($E50,'[1]MEMÓRIA DE CÁLCULO'!$F:$W,2,FALSE),VLOOKUP($E50,'[1]MEMÓRIA DE CÁLCULO'!$F:$W,5,FALSE)))</f>
        <v>EQUIPE DE CAMPO</v>
      </c>
      <c r="G50" s="1" t="str">
        <f ca="1">IF(OR(ISBLANK($E50),$E50="Total Geral"),"",IF(LEN($E50)&lt;6,"",VLOOKUP($E50,'[1]MEMÓRIA DE CÁLCULO'!$F:$W,3,FALSE)))</f>
        <v/>
      </c>
      <c r="H50" s="1" t="str">
        <f ca="1">IF(OR(ISBLANK($E50),$E50="Total Geral"),"",IF(LEN($E50)&lt;6,"",VLOOKUP($E50,'[1]MEMÓRIA DE CÁLCULO'!$F:$W,4,FALSE)))</f>
        <v/>
      </c>
      <c r="I50" s="2" t="str">
        <f ca="1">IF(OR(ISBLANK($E50),$E50="Total Geral"),"",IF(LEN($E50)&lt;6,"",VLOOKUP($E50,'[1]MEMÓRIA DE CÁLCULO'!$F:$W,2,FALSE)))</f>
        <v/>
      </c>
      <c r="J50" s="2" t="str">
        <f ca="1">IF(OR(ISBLANK($E50),$E50="Total Geral"),"",IF(LEN($E50)&lt;6,"",VLOOKUP($E50,'[1]MEMÓRIA DE CÁLCULO'!$F:$W,17,FALSE)))</f>
        <v/>
      </c>
      <c r="K50" s="31" t="str">
        <f ca="1">IF(OR(ISBLANK($E50),$E50="Total Geral"),"",IF(LEN($E50)&lt;6,"",VLOOKUP($E50,'[1]MEMÓRIA DE CÁLCULO'!$F:$W,18,FALSE)))</f>
        <v/>
      </c>
      <c r="L50" s="32"/>
      <c r="M50" s="32"/>
      <c r="N50" s="33"/>
      <c r="O50" s="33"/>
      <c r="V50" s="2" t="e">
        <f>IF(ISBLANK($B50),0,COUNTIFS('[1]MEMÓRIA DE CÁLCULO'!$F:$F,'PLANILHA ORÇ.'!$B50))</f>
        <v>#VALUE!</v>
      </c>
    </row>
    <row r="51" spans="2:22" ht="30" x14ac:dyDescent="0.25">
      <c r="B51" s="29" t="s">
        <v>50</v>
      </c>
      <c r="E51" s="1" t="str">
        <f t="shared" ca="1" si="0"/>
        <v>02.02.01</v>
      </c>
      <c r="F51" s="30" t="str">
        <f ca="1">IF(OR($E51="",$E51="Total Geral"),"",IF(LEN($E51)&lt;6,VLOOKUP($E51,'[1]MEMÓRIA DE CÁLCULO'!$F:$W,2,FALSE),VLOOKUP($E51,'[1]MEMÓRIA DE CÁLCULO'!$F:$W,5,FALSE)))</f>
        <v>MAO-DE-OBRA DE ENCARREGADO DE OBRA,INCLUSIVE ENCARGOS SOCIAIS</v>
      </c>
      <c r="G51" s="1" t="str">
        <f ca="1">IF(OR(ISBLANK($E51),$E51="Total Geral"),"",IF(LEN($E51)&lt;6,"",VLOOKUP($E51,'[1]MEMÓRIA DE CÁLCULO'!$F:$W,3,FALSE)))</f>
        <v>05.105.0127-0</v>
      </c>
      <c r="H51" s="1" t="str">
        <f ca="1">IF(OR(ISBLANK($E51),$E51="Total Geral"),"",IF(LEN($E51)&lt;6,"",VLOOKUP($E51,'[1]MEMÓRIA DE CÁLCULO'!$F:$W,4,FALSE)))</f>
        <v>05.105.0127-A</v>
      </c>
      <c r="I51" s="2" t="str">
        <f ca="1">IF(OR(ISBLANK($E51),$E51="Total Geral"),"",IF(LEN($E51)&lt;6,"",VLOOKUP($E51,'[1]MEMÓRIA DE CÁLCULO'!$F:$W,2,FALSE)))</f>
        <v>EMOP</v>
      </c>
      <c r="J51" s="2" t="str">
        <f ca="1">IF(OR(ISBLANK($E51),$E51="Total Geral"),"",IF(LEN($E51)&lt;6,"",VLOOKUP($E51,'[1]MEMÓRIA DE CÁLCULO'!$F:$W,17,FALSE)))</f>
        <v>MES</v>
      </c>
      <c r="K51" s="31">
        <f ca="1">IF(OR(ISBLANK($E51),$E51="Total Geral"),"",IF(LEN($E51)&lt;6,"",VLOOKUP($E51,'[1]MEMÓRIA DE CÁLCULO'!$F:$W,18,FALSE)))</f>
        <v>12</v>
      </c>
      <c r="L51" s="32"/>
      <c r="M51" s="32"/>
      <c r="N51" s="33"/>
      <c r="O51" s="33"/>
      <c r="V51" s="2" t="e">
        <f>IF(ISBLANK($B51),0,COUNTIFS('[1]MEMÓRIA DE CÁLCULO'!$F:$F,'PLANILHA ORÇ.'!$B51))</f>
        <v>#VALUE!</v>
      </c>
    </row>
    <row r="52" spans="2:22" x14ac:dyDescent="0.25">
      <c r="B52" s="29" t="s">
        <v>51</v>
      </c>
      <c r="E52" s="1" t="str">
        <f t="shared" ca="1" si="0"/>
        <v>02.03</v>
      </c>
      <c r="F52" s="30" t="str">
        <f ca="1">IF(OR($E52="",$E52="Total Geral"),"",IF(LEN($E52)&lt;6,VLOOKUP($E52,'[1]MEMÓRIA DE CÁLCULO'!$F:$W,2,FALSE),VLOOKUP($E52,'[1]MEMÓRIA DE CÁLCULO'!$F:$W,5,FALSE)))</f>
        <v>EQUIPE ADMINISTRATIVA</v>
      </c>
      <c r="G52" s="1" t="str">
        <f ca="1">IF(OR(ISBLANK($E52),$E52="Total Geral"),"",IF(LEN($E52)&lt;6,"",VLOOKUP($E52,'[1]MEMÓRIA DE CÁLCULO'!$F:$W,3,FALSE)))</f>
        <v/>
      </c>
      <c r="H52" s="1" t="str">
        <f ca="1">IF(OR(ISBLANK($E52),$E52="Total Geral"),"",IF(LEN($E52)&lt;6,"",VLOOKUP($E52,'[1]MEMÓRIA DE CÁLCULO'!$F:$W,4,FALSE)))</f>
        <v/>
      </c>
      <c r="I52" s="2" t="str">
        <f ca="1">IF(OR(ISBLANK($E52),$E52="Total Geral"),"",IF(LEN($E52)&lt;6,"",VLOOKUP($E52,'[1]MEMÓRIA DE CÁLCULO'!$F:$W,2,FALSE)))</f>
        <v/>
      </c>
      <c r="J52" s="2" t="str">
        <f ca="1">IF(OR(ISBLANK($E52),$E52="Total Geral"),"",IF(LEN($E52)&lt;6,"",VLOOKUP($E52,'[1]MEMÓRIA DE CÁLCULO'!$F:$W,17,FALSE)))</f>
        <v/>
      </c>
      <c r="K52" s="31" t="str">
        <f ca="1">IF(OR(ISBLANK($E52),$E52="Total Geral"),"",IF(LEN($E52)&lt;6,"",VLOOKUP($E52,'[1]MEMÓRIA DE CÁLCULO'!$F:$W,18,FALSE)))</f>
        <v/>
      </c>
      <c r="L52" s="32"/>
      <c r="M52" s="32"/>
      <c r="N52" s="33"/>
      <c r="O52" s="33"/>
      <c r="V52" s="2" t="e">
        <f>IF(ISBLANK($B52),0,COUNTIFS('[1]MEMÓRIA DE CÁLCULO'!$F:$F,'PLANILHA ORÇ.'!$B52))</f>
        <v>#VALUE!</v>
      </c>
    </row>
    <row r="53" spans="2:22" x14ac:dyDescent="0.25">
      <c r="B53" s="29" t="s">
        <v>52</v>
      </c>
      <c r="E53" s="1" t="str">
        <f t="shared" ca="1" si="0"/>
        <v>02.03.01</v>
      </c>
      <c r="F53" s="30" t="str">
        <f ca="1">IF(OR($E53="",$E53="Total Geral"),"",IF(LEN($E53)&lt;6,VLOOKUP($E53,'[1]MEMÓRIA DE CÁLCULO'!$F:$W,2,FALSE),VLOOKUP($E53,'[1]MEMÓRIA DE CÁLCULO'!$F:$W,5,FALSE)))</f>
        <v>MAO-DE-OBRA DE ALMOXARIFE,INCLUSIVE ENCARGOS SOCIAIS</v>
      </c>
      <c r="G53" s="1" t="str">
        <f ca="1">IF(OR(ISBLANK($E53),$E53="Total Geral"),"",IF(LEN($E53)&lt;6,"",VLOOKUP($E53,'[1]MEMÓRIA DE CÁLCULO'!$F:$W,3,FALSE)))</f>
        <v>05.105.0122-0</v>
      </c>
      <c r="H53" s="1" t="str">
        <f ca="1">IF(OR(ISBLANK($E53),$E53="Total Geral"),"",IF(LEN($E53)&lt;6,"",VLOOKUP($E53,'[1]MEMÓRIA DE CÁLCULO'!$F:$W,4,FALSE)))</f>
        <v>05.105.0122-A</v>
      </c>
      <c r="I53" s="2" t="str">
        <f ca="1">IF(OR(ISBLANK($E53),$E53="Total Geral"),"",IF(LEN($E53)&lt;6,"",VLOOKUP($E53,'[1]MEMÓRIA DE CÁLCULO'!$F:$W,2,FALSE)))</f>
        <v>EMOP</v>
      </c>
      <c r="J53" s="2" t="str">
        <f ca="1">IF(OR(ISBLANK($E53),$E53="Total Geral"),"",IF(LEN($E53)&lt;6,"",VLOOKUP($E53,'[1]MEMÓRIA DE CÁLCULO'!$F:$W,17,FALSE)))</f>
        <v>MES</v>
      </c>
      <c r="K53" s="31">
        <f ca="1">IF(OR(ISBLANK($E53),$E53="Total Geral"),"",IF(LEN($E53)&lt;6,"",VLOOKUP($E53,'[1]MEMÓRIA DE CÁLCULO'!$F:$W,18,FALSE)))</f>
        <v>12</v>
      </c>
      <c r="L53" s="32"/>
      <c r="M53" s="32"/>
      <c r="N53" s="33"/>
      <c r="O53" s="33"/>
      <c r="V53" s="2" t="e">
        <f>IF(ISBLANK($B53),0,COUNTIFS('[1]MEMÓRIA DE CÁLCULO'!$F:$F,'PLANILHA ORÇ.'!$B53))</f>
        <v>#VALUE!</v>
      </c>
    </row>
    <row r="54" spans="2:22" x14ac:dyDescent="0.25">
      <c r="B54" s="29" t="s">
        <v>53</v>
      </c>
      <c r="E54" s="1" t="str">
        <f t="shared" ca="1" si="0"/>
        <v>02.04</v>
      </c>
      <c r="F54" s="30" t="str">
        <f ca="1">IF(OR($E54="",$E54="Total Geral"),"",IF(LEN($E54)&lt;6,VLOOKUP($E54,'[1]MEMÓRIA DE CÁLCULO'!$F:$W,2,FALSE),VLOOKUP($E54,'[1]MEMÓRIA DE CÁLCULO'!$F:$W,5,FALSE)))</f>
        <v>EQUIPE DE SEGURANÇA E MEDICINA DO TRABALHO</v>
      </c>
      <c r="G54" s="1" t="str">
        <f ca="1">IF(OR(ISBLANK($E54),$E54="Total Geral"),"",IF(LEN($E54)&lt;6,"",VLOOKUP($E54,'[1]MEMÓRIA DE CÁLCULO'!$F:$W,3,FALSE)))</f>
        <v/>
      </c>
      <c r="H54" s="1" t="str">
        <f ca="1">IF(OR(ISBLANK($E54),$E54="Total Geral"),"",IF(LEN($E54)&lt;6,"",VLOOKUP($E54,'[1]MEMÓRIA DE CÁLCULO'!$F:$W,4,FALSE)))</f>
        <v/>
      </c>
      <c r="I54" s="2" t="str">
        <f ca="1">IF(OR(ISBLANK($E54),$E54="Total Geral"),"",IF(LEN($E54)&lt;6,"",VLOOKUP($E54,'[1]MEMÓRIA DE CÁLCULO'!$F:$W,2,FALSE)))</f>
        <v/>
      </c>
      <c r="J54" s="2" t="str">
        <f ca="1">IF(OR(ISBLANK($E54),$E54="Total Geral"),"",IF(LEN($E54)&lt;6,"",VLOOKUP($E54,'[1]MEMÓRIA DE CÁLCULO'!$F:$W,17,FALSE)))</f>
        <v/>
      </c>
      <c r="K54" s="31" t="str">
        <f ca="1">IF(OR(ISBLANK($E54),$E54="Total Geral"),"",IF(LEN($E54)&lt;6,"",VLOOKUP($E54,'[1]MEMÓRIA DE CÁLCULO'!$F:$W,18,FALSE)))</f>
        <v/>
      </c>
      <c r="L54" s="32"/>
      <c r="M54" s="32"/>
      <c r="N54" s="33"/>
      <c r="O54" s="33"/>
      <c r="V54" s="2" t="e">
        <f>IF(ISBLANK($B54),0,COUNTIFS('[1]MEMÓRIA DE CÁLCULO'!$F:$F,'PLANILHA ORÇ.'!$B54))</f>
        <v>#VALUE!</v>
      </c>
    </row>
    <row r="55" spans="2:22" ht="30" x14ac:dyDescent="0.25">
      <c r="B55" s="29" t="s">
        <v>54</v>
      </c>
      <c r="E55" s="1" t="str">
        <f t="shared" ca="1" si="0"/>
        <v>02.04.01</v>
      </c>
      <c r="F55" s="30" t="str">
        <f ca="1">IF(OR($E55="",$E55="Total Geral"),"",IF(LEN($E55)&lt;6,VLOOKUP($E55,'[1]MEMÓRIA DE CÁLCULO'!$F:$W,2,FALSE),VLOOKUP($E55,'[1]MEMÓRIA DE CÁLCULO'!$F:$W,5,FALSE)))</f>
        <v>MAO-DE-OBRA DE TECNICO DE SEGURANCA DO TRABALHO,INCLUSIVE ENCARGOS SOCIAIS</v>
      </c>
      <c r="G55" s="1" t="str">
        <f ca="1">IF(OR(ISBLANK($E55),$E55="Total Geral"),"",IF(LEN($E55)&lt;6,"",VLOOKUP($E55,'[1]MEMÓRIA DE CÁLCULO'!$F:$W,3,FALSE)))</f>
        <v>05.105.0169-0</v>
      </c>
      <c r="H55" s="1" t="str">
        <f ca="1">IF(OR(ISBLANK($E55),$E55="Total Geral"),"",IF(LEN($E55)&lt;6,"",VLOOKUP($E55,'[1]MEMÓRIA DE CÁLCULO'!$F:$W,4,FALSE)))</f>
        <v>05.105.0169-A</v>
      </c>
      <c r="I55" s="2" t="str">
        <f ca="1">IF(OR(ISBLANK($E55),$E55="Total Geral"),"",IF(LEN($E55)&lt;6,"",VLOOKUP($E55,'[1]MEMÓRIA DE CÁLCULO'!$F:$W,2,FALSE)))</f>
        <v>EMOP</v>
      </c>
      <c r="J55" s="2" t="str">
        <f ca="1">IF(OR(ISBLANK($E55),$E55="Total Geral"),"",IF(LEN($E55)&lt;6,"",VLOOKUP($E55,'[1]MEMÓRIA DE CÁLCULO'!$F:$W,17,FALSE)))</f>
        <v>MES</v>
      </c>
      <c r="K55" s="31">
        <f ca="1">IF(OR(ISBLANK($E55),$E55="Total Geral"),"",IF(LEN($E55)&lt;6,"",VLOOKUP($E55,'[1]MEMÓRIA DE CÁLCULO'!$F:$W,18,FALSE)))</f>
        <v>6</v>
      </c>
      <c r="L55" s="32"/>
      <c r="M55" s="32"/>
      <c r="N55" s="33"/>
      <c r="O55" s="33"/>
      <c r="V55" s="2" t="e">
        <f>IF(ISBLANK($B55),0,COUNTIFS('[1]MEMÓRIA DE CÁLCULO'!$F:$F,'PLANILHA ORÇ.'!$B55))</f>
        <v>#VALUE!</v>
      </c>
    </row>
    <row r="56" spans="2:22" x14ac:dyDescent="0.25">
      <c r="B56" s="29" t="s">
        <v>55</v>
      </c>
      <c r="E56" s="1" t="str">
        <f t="shared" ca="1" si="0"/>
        <v>02.05</v>
      </c>
      <c r="F56" s="30" t="str">
        <f ca="1">IF(OR($E56="",$E56="Total Geral"),"",IF(LEN($E56)&lt;6,VLOOKUP($E56,'[1]MEMÓRIA DE CÁLCULO'!$F:$W,2,FALSE),VLOOKUP($E56,'[1]MEMÓRIA DE CÁLCULO'!$F:$W,5,FALSE)))</f>
        <v>SEGURANÇA PATRIMONIAL</v>
      </c>
      <c r="G56" s="1" t="str">
        <f ca="1">IF(OR(ISBLANK($E56),$E56="Total Geral"),"",IF(LEN($E56)&lt;6,"",VLOOKUP($E56,'[1]MEMÓRIA DE CÁLCULO'!$F:$W,3,FALSE)))</f>
        <v/>
      </c>
      <c r="H56" s="1" t="str">
        <f ca="1">IF(OR(ISBLANK($E56),$E56="Total Geral"),"",IF(LEN($E56)&lt;6,"",VLOOKUP($E56,'[1]MEMÓRIA DE CÁLCULO'!$F:$W,4,FALSE)))</f>
        <v/>
      </c>
      <c r="I56" s="2" t="str">
        <f ca="1">IF(OR(ISBLANK($E56),$E56="Total Geral"),"",IF(LEN($E56)&lt;6,"",VLOOKUP($E56,'[1]MEMÓRIA DE CÁLCULO'!$F:$W,2,FALSE)))</f>
        <v/>
      </c>
      <c r="J56" s="2" t="str">
        <f ca="1">IF(OR(ISBLANK($E56),$E56="Total Geral"),"",IF(LEN($E56)&lt;6,"",VLOOKUP($E56,'[1]MEMÓRIA DE CÁLCULO'!$F:$W,17,FALSE)))</f>
        <v/>
      </c>
      <c r="K56" s="31" t="str">
        <f ca="1">IF(OR(ISBLANK($E56),$E56="Total Geral"),"",IF(LEN($E56)&lt;6,"",VLOOKUP($E56,'[1]MEMÓRIA DE CÁLCULO'!$F:$W,18,FALSE)))</f>
        <v/>
      </c>
      <c r="L56" s="32"/>
      <c r="M56" s="32"/>
      <c r="N56" s="33"/>
      <c r="O56" s="33"/>
      <c r="V56" s="2" t="e">
        <f>IF(ISBLANK($B56),0,COUNTIFS('[1]MEMÓRIA DE CÁLCULO'!$F:$F,'PLANILHA ORÇ.'!$B56))</f>
        <v>#VALUE!</v>
      </c>
    </row>
    <row r="57" spans="2:22" ht="60" x14ac:dyDescent="0.25">
      <c r="B57" s="29" t="s">
        <v>56</v>
      </c>
      <c r="E57" s="1" t="str">
        <f t="shared" ca="1" si="0"/>
        <v>02.05.01</v>
      </c>
      <c r="F57" s="30" t="str">
        <f ca="1">IF(OR($E57="",$E57="Total Geral"),"",IF(LEN($E57)&lt;6,VLOOKUP($E57,'[1]MEMÓRIA DE CÁLCULO'!$F:$W,2,FALSE),VLOOKUP($E57,'[1]MEMÓRIA DE CÁLCULO'!$F:$W,5,FALSE)))</f>
        <v>SERVICO DE VIGILANCIA COM VIGIA DE OBRA,PARA 1 POSTO,CONSIDERANDO APENAS O CUSTO APOS A JORNADA NORMAL DE TRABALHO.O CUSTO INCLUI VIGILANCIA AOS SABADOS,DOMINGOS E FERIADOS</v>
      </c>
      <c r="G57" s="1" t="str">
        <f ca="1">IF(OR(ISBLANK($E57),$E57="Total Geral"),"",IF(LEN($E57)&lt;6,"",VLOOKUP($E57,'[1]MEMÓRIA DE CÁLCULO'!$F:$W,3,FALSE)))</f>
        <v>05.105.0204-0</v>
      </c>
      <c r="H57" s="1" t="str">
        <f ca="1">IF(OR(ISBLANK($E57),$E57="Total Geral"),"",IF(LEN($E57)&lt;6,"",VLOOKUP($E57,'[1]MEMÓRIA DE CÁLCULO'!$F:$W,4,FALSE)))</f>
        <v>05.105.0204-A</v>
      </c>
      <c r="I57" s="2" t="str">
        <f ca="1">IF(OR(ISBLANK($E57),$E57="Total Geral"),"",IF(LEN($E57)&lt;6,"",VLOOKUP($E57,'[1]MEMÓRIA DE CÁLCULO'!$F:$W,2,FALSE)))</f>
        <v>EMOP</v>
      </c>
      <c r="J57" s="2" t="str">
        <f ca="1">IF(OR(ISBLANK($E57),$E57="Total Geral"),"",IF(LEN($E57)&lt;6,"",VLOOKUP($E57,'[1]MEMÓRIA DE CÁLCULO'!$F:$W,17,FALSE)))</f>
        <v>MES</v>
      </c>
      <c r="K57" s="31">
        <f ca="1">IF(OR(ISBLANK($E57),$E57="Total Geral"),"",IF(LEN($E57)&lt;6,"",VLOOKUP($E57,'[1]MEMÓRIA DE CÁLCULO'!$F:$W,18,FALSE)))</f>
        <v>12</v>
      </c>
      <c r="L57" s="32"/>
      <c r="M57" s="32"/>
      <c r="N57" s="33"/>
      <c r="O57" s="33"/>
      <c r="V57" s="2" t="e">
        <f>IF(ISBLANK($B57),0,COUNTIFS('[1]MEMÓRIA DE CÁLCULO'!$F:$F,'PLANILHA ORÇ.'!$B57))</f>
        <v>#VALUE!</v>
      </c>
    </row>
    <row r="58" spans="2:22" x14ac:dyDescent="0.25">
      <c r="B58" s="29" t="s">
        <v>57</v>
      </c>
      <c r="E58" s="1" t="str">
        <f t="shared" ca="1" si="0"/>
        <v>02.06</v>
      </c>
      <c r="F58" s="30" t="str">
        <f ca="1">IF(OR($E58="",$E58="Total Geral"),"",IF(LEN($E58)&lt;6,VLOOKUP($E58,'[1]MEMÓRIA DE CÁLCULO'!$F:$W,2,FALSE),VLOOKUP($E58,'[1]MEMÓRIA DE CÁLCULO'!$F:$W,5,FALSE)))</f>
        <v>DESPESAS DO CANTEIRO DE OBRAS</v>
      </c>
      <c r="G58" s="1" t="str">
        <f ca="1">IF(OR(ISBLANK($E58),$E58="Total Geral"),"",IF(LEN($E58)&lt;6,"",VLOOKUP($E58,'[1]MEMÓRIA DE CÁLCULO'!$F:$W,3,FALSE)))</f>
        <v/>
      </c>
      <c r="H58" s="1" t="str">
        <f ca="1">IF(OR(ISBLANK($E58),$E58="Total Geral"),"",IF(LEN($E58)&lt;6,"",VLOOKUP($E58,'[1]MEMÓRIA DE CÁLCULO'!$F:$W,4,FALSE)))</f>
        <v/>
      </c>
      <c r="I58" s="2" t="str">
        <f ca="1">IF(OR(ISBLANK($E58),$E58="Total Geral"),"",IF(LEN($E58)&lt;6,"",VLOOKUP($E58,'[1]MEMÓRIA DE CÁLCULO'!$F:$W,2,FALSE)))</f>
        <v/>
      </c>
      <c r="J58" s="2" t="str">
        <f ca="1">IF(OR(ISBLANK($E58),$E58="Total Geral"),"",IF(LEN($E58)&lt;6,"",VLOOKUP($E58,'[1]MEMÓRIA DE CÁLCULO'!$F:$W,17,FALSE)))</f>
        <v/>
      </c>
      <c r="K58" s="31" t="str">
        <f ca="1">IF(OR(ISBLANK($E58),$E58="Total Geral"),"",IF(LEN($E58)&lt;6,"",VLOOKUP($E58,'[1]MEMÓRIA DE CÁLCULO'!$F:$W,18,FALSE)))</f>
        <v/>
      </c>
      <c r="L58" s="32"/>
      <c r="M58" s="32"/>
      <c r="N58" s="33"/>
      <c r="O58" s="33"/>
      <c r="V58" s="2" t="e">
        <f>IF(ISBLANK($B58),0,COUNTIFS('[1]MEMÓRIA DE CÁLCULO'!$F:$F,'PLANILHA ORÇ.'!$B58))</f>
        <v>#VALUE!</v>
      </c>
    </row>
    <row r="59" spans="2:22" ht="120" x14ac:dyDescent="0.25">
      <c r="B59" s="29" t="s">
        <v>58</v>
      </c>
      <c r="E59" s="1" t="str">
        <f t="shared" ca="1" si="0"/>
        <v>02.06.01</v>
      </c>
      <c r="F59" s="30" t="str">
        <f ca="1">IF(OR($E59="",$E59="Total Geral"),"",IF(LEN($E59)&lt;6,VLOOKUP($E59,'[1]MEMÓRIA DE CÁLCULO'!$F:$W,2,FALSE),VLOOKUP($E59,'[1]MEMÓRIA DE CÁLCULO'!$F:$W,5,FALSE)))</f>
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</c>
      <c r="G59" s="1" t="str">
        <f ca="1">IF(OR(ISBLANK($E59),$E59="Total Geral"),"",IF(LEN($E59)&lt;6,"",VLOOKUP($E59,'[1]MEMÓRIA DE CÁLCULO'!$F:$W,3,FALSE)))</f>
        <v>05.100.0900-0</v>
      </c>
      <c r="H59" s="1" t="str">
        <f ca="1">IF(OR(ISBLANK($E59),$E59="Total Geral"),"",IF(LEN($E59)&lt;6,"",VLOOKUP($E59,'[1]MEMÓRIA DE CÁLCULO'!$F:$W,4,FALSE)))</f>
        <v>05.100.0900-A</v>
      </c>
      <c r="I59" s="2" t="str">
        <f ca="1">IF(OR(ISBLANK($E59),$E59="Total Geral"),"",IF(LEN($E59)&lt;6,"",VLOOKUP($E59,'[1]MEMÓRIA DE CÁLCULO'!$F:$W,2,FALSE)))</f>
        <v>EMOP</v>
      </c>
      <c r="J59" s="2" t="str">
        <f ca="1">IF(OR(ISBLANK($E59),$E59="Total Geral"),"",IF(LEN($E59)&lt;6,"",VLOOKUP($E59,'[1]MEMÓRIA DE CÁLCULO'!$F:$W,17,FALSE)))</f>
        <v>UR</v>
      </c>
      <c r="K59" s="31">
        <f ca="1">IF(OR(ISBLANK($E59),$E59="Total Geral"),"",IF(LEN($E59)&lt;6,"",VLOOKUP($E59,'[1]MEMÓRIA DE CÁLCULO'!$F:$W,18,FALSE)))</f>
        <v>1484.48</v>
      </c>
      <c r="L59" s="32"/>
      <c r="M59" s="32"/>
      <c r="N59" s="33"/>
      <c r="O59" s="33"/>
      <c r="V59" s="2" t="e">
        <f>IF(ISBLANK($B59),0,COUNTIFS('[1]MEMÓRIA DE CÁLCULO'!$F:$F,'PLANILHA ORÇ.'!$B59))</f>
        <v>#VALUE!</v>
      </c>
    </row>
    <row r="60" spans="2:22" x14ac:dyDescent="0.25">
      <c r="B60" s="29" t="s">
        <v>59</v>
      </c>
      <c r="E60" s="1" t="str">
        <f t="shared" ca="1" si="0"/>
        <v>03</v>
      </c>
      <c r="F60" s="30" t="str">
        <f ca="1">IF(OR($E60="",$E60="Total Geral"),"",IF(LEN($E60)&lt;6,VLOOKUP($E60,'[1]MEMÓRIA DE CÁLCULO'!$F:$W,2,FALSE),VLOOKUP($E60,'[1]MEMÓRIA DE CÁLCULO'!$F:$W,5,FALSE)))</f>
        <v>ENCARGOS COMPLEMENTARES</v>
      </c>
      <c r="G60" s="1" t="str">
        <f ca="1">IF(OR(ISBLANK($E60),$E60="Total Geral"),"",IF(LEN($E60)&lt;6,"",VLOOKUP($E60,'[1]MEMÓRIA DE CÁLCULO'!$F:$W,3,FALSE)))</f>
        <v/>
      </c>
      <c r="H60" s="1" t="str">
        <f ca="1">IF(OR(ISBLANK($E60),$E60="Total Geral"),"",IF(LEN($E60)&lt;6,"",VLOOKUP($E60,'[1]MEMÓRIA DE CÁLCULO'!$F:$W,4,FALSE)))</f>
        <v/>
      </c>
      <c r="I60" s="2" t="str">
        <f ca="1">IF(OR(ISBLANK($E60),$E60="Total Geral"),"",IF(LEN($E60)&lt;6,"",VLOOKUP($E60,'[1]MEMÓRIA DE CÁLCULO'!$F:$W,2,FALSE)))</f>
        <v/>
      </c>
      <c r="J60" s="2" t="str">
        <f ca="1">IF(OR(ISBLANK($E60),$E60="Total Geral"),"",IF(LEN($E60)&lt;6,"",VLOOKUP($E60,'[1]MEMÓRIA DE CÁLCULO'!$F:$W,17,FALSE)))</f>
        <v/>
      </c>
      <c r="K60" s="31" t="str">
        <f ca="1">IF(OR(ISBLANK($E60),$E60="Total Geral"),"",IF(LEN($E60)&lt;6,"",VLOOKUP($E60,'[1]MEMÓRIA DE CÁLCULO'!$F:$W,18,FALSE)))</f>
        <v/>
      </c>
      <c r="L60" s="32"/>
      <c r="M60" s="32"/>
      <c r="N60" s="33"/>
      <c r="O60" s="33"/>
      <c r="V60" s="2" t="e">
        <f>IF(ISBLANK($B60),0,COUNTIFS('[1]MEMÓRIA DE CÁLCULO'!$F:$F,'PLANILHA ORÇ.'!$B60))</f>
        <v>#VALUE!</v>
      </c>
    </row>
    <row r="61" spans="2:22" x14ac:dyDescent="0.25">
      <c r="B61" s="29" t="s">
        <v>60</v>
      </c>
      <c r="E61" s="1" t="str">
        <f t="shared" ca="1" si="0"/>
        <v>03.01</v>
      </c>
      <c r="F61" s="30" t="str">
        <f ca="1">IF(OR($E61="",$E61="Total Geral"),"",IF(LEN($E61)&lt;6,VLOOKUP($E61,'[1]MEMÓRIA DE CÁLCULO'!$F:$W,2,FALSE),VLOOKUP($E61,'[1]MEMÓRIA DE CÁLCULO'!$F:$W,5,FALSE)))</f>
        <v>ENCARGOS COMPLEMENTARES</v>
      </c>
      <c r="G61" s="1" t="str">
        <f ca="1">IF(OR(ISBLANK($E61),$E61="Total Geral"),"",IF(LEN($E61)&lt;6,"",VLOOKUP($E61,'[1]MEMÓRIA DE CÁLCULO'!$F:$W,3,FALSE)))</f>
        <v/>
      </c>
      <c r="H61" s="1" t="str">
        <f ca="1">IF(OR(ISBLANK($E61),$E61="Total Geral"),"",IF(LEN($E61)&lt;6,"",VLOOKUP($E61,'[1]MEMÓRIA DE CÁLCULO'!$F:$W,4,FALSE)))</f>
        <v/>
      </c>
      <c r="I61" s="2" t="str">
        <f ca="1">IF(OR(ISBLANK($E61),$E61="Total Geral"),"",IF(LEN($E61)&lt;6,"",VLOOKUP($E61,'[1]MEMÓRIA DE CÁLCULO'!$F:$W,2,FALSE)))</f>
        <v/>
      </c>
      <c r="J61" s="2" t="str">
        <f ca="1">IF(OR(ISBLANK($E61),$E61="Total Geral"),"",IF(LEN($E61)&lt;6,"",VLOOKUP($E61,'[1]MEMÓRIA DE CÁLCULO'!$F:$W,17,FALSE)))</f>
        <v/>
      </c>
      <c r="K61" s="31" t="str">
        <f ca="1">IF(OR(ISBLANK($E61),$E61="Total Geral"),"",IF(LEN($E61)&lt;6,"",VLOOKUP($E61,'[1]MEMÓRIA DE CÁLCULO'!$F:$W,18,FALSE)))</f>
        <v/>
      </c>
      <c r="L61" s="32"/>
      <c r="M61" s="32"/>
      <c r="N61" s="33"/>
      <c r="O61" s="33"/>
      <c r="V61" s="2" t="e">
        <f>IF(ISBLANK($B61),0,COUNTIFS('[1]MEMÓRIA DE CÁLCULO'!$F:$F,'PLANILHA ORÇ.'!$B61))</f>
        <v>#VALUE!</v>
      </c>
    </row>
    <row r="62" spans="2:22" x14ac:dyDescent="0.25">
      <c r="B62" s="29" t="s">
        <v>61</v>
      </c>
      <c r="E62" s="1" t="str">
        <f t="shared" ca="1" si="0"/>
        <v>03.01.01</v>
      </c>
      <c r="F62" s="30" t="str">
        <f ca="1">IF(OR($E62="",$E62="Total Geral"),"",IF(LEN($E62)&lt;6,VLOOKUP($E62,'[1]MEMÓRIA DE CÁLCULO'!$F:$W,2,FALSE),VLOOKUP($E62,'[1]MEMÓRIA DE CÁLCULO'!$F:$W,5,FALSE)))</f>
        <v>VALE TRANSPORTE, CONSIDERANDO PASSAGEM IDA E VOLTA</v>
      </c>
      <c r="G62" s="1" t="str">
        <f ca="1">IF(OR(ISBLANK($E62),$E62="Total Geral"),"",IF(LEN($E62)&lt;6,"",VLOOKUP($E62,'[1]MEMÓRIA DE CÁLCULO'!$F:$W,3,FALSE)))</f>
        <v>05.100.0026-0</v>
      </c>
      <c r="H62" s="1" t="str">
        <f ca="1">IF(OR(ISBLANK($E62),$E62="Total Geral"),"",IF(LEN($E62)&lt;6,"",VLOOKUP($E62,'[1]MEMÓRIA DE CÁLCULO'!$F:$W,4,FALSE)))</f>
        <v>05.100.0026-A</v>
      </c>
      <c r="I62" s="2" t="str">
        <f ca="1">IF(OR(ISBLANK($E62),$E62="Total Geral"),"",IF(LEN($E62)&lt;6,"",VLOOKUP($E62,'[1]MEMÓRIA DE CÁLCULO'!$F:$W,2,FALSE)))</f>
        <v>EMOP</v>
      </c>
      <c r="J62" s="2" t="str">
        <f ca="1">IF(OR(ISBLANK($E62),$E62="Total Geral"),"",IF(LEN($E62)&lt;6,"",VLOOKUP($E62,'[1]MEMÓRIA DE CÁLCULO'!$F:$W,17,FALSE)))</f>
        <v>UN</v>
      </c>
      <c r="K62" s="31">
        <f ca="1">IF(OR(ISBLANK($E62),$E62="Total Geral"),"",IF(LEN($E62)&lt;6,"",VLOOKUP($E62,'[1]MEMÓRIA DE CÁLCULO'!$F:$W,18,FALSE)))</f>
        <v>9768</v>
      </c>
      <c r="L62" s="32"/>
      <c r="M62" s="32"/>
      <c r="N62" s="33"/>
      <c r="O62" s="33"/>
      <c r="V62" s="2" t="e">
        <f>IF(ISBLANK($B62),0,COUNTIFS('[1]MEMÓRIA DE CÁLCULO'!$F:$F,'PLANILHA ORÇ.'!$B62))</f>
        <v>#VALUE!</v>
      </c>
    </row>
    <row r="63" spans="2:22" ht="45" x14ac:dyDescent="0.25">
      <c r="B63" s="29" t="s">
        <v>62</v>
      </c>
      <c r="E63" s="1" t="str">
        <f t="shared" ca="1" si="0"/>
        <v>03.01.02</v>
      </c>
      <c r="F63" s="30" t="str">
        <f ca="1">IF(OR($E63="",$E63="Total Geral"),"",IF(LEN($E63)&lt;6,VLOOKUP($E63,'[1]MEMÓRIA DE CÁLCULO'!$F:$W,2,FALSE),VLOOKUP($E63,'[1]MEMÓRIA DE CÁLCULO'!$F:$W,5,FALSE)))</f>
        <v>CAFE DA MANHA, CONFORME CONVENCAO DO TRABALHO PARA CONSTRUCAO CIVIL E CONDICOES HIGIENICAS E SANITARIAS ADEQUADAS</v>
      </c>
      <c r="G63" s="1" t="str">
        <f ca="1">IF(OR(ISBLANK($E63),$E63="Total Geral"),"",IF(LEN($E63)&lt;6,"",VLOOKUP($E63,'[1]MEMÓRIA DE CÁLCULO'!$F:$W,3,FALSE)))</f>
        <v>05.100.0020-0</v>
      </c>
      <c r="H63" s="1" t="str">
        <f ca="1">IF(OR(ISBLANK($E63),$E63="Total Geral"),"",IF(LEN($E63)&lt;6,"",VLOOKUP($E63,'[1]MEMÓRIA DE CÁLCULO'!$F:$W,4,FALSE)))</f>
        <v>05.100.0020-A</v>
      </c>
      <c r="I63" s="2" t="str">
        <f ca="1">IF(OR(ISBLANK($E63),$E63="Total Geral"),"",IF(LEN($E63)&lt;6,"",VLOOKUP($E63,'[1]MEMÓRIA DE CÁLCULO'!$F:$W,2,FALSE)))</f>
        <v>EMOP</v>
      </c>
      <c r="J63" s="2" t="str">
        <f ca="1">IF(OR(ISBLANK($E63),$E63="Total Geral"),"",IF(LEN($E63)&lt;6,"",VLOOKUP($E63,'[1]MEMÓRIA DE CÁLCULO'!$F:$W,17,FALSE)))</f>
        <v>UN</v>
      </c>
      <c r="K63" s="31">
        <f ca="1">IF(OR(ISBLANK($E63),$E63="Total Geral"),"",IF(LEN($E63)&lt;6,"",VLOOKUP($E63,'[1]MEMÓRIA DE CÁLCULO'!$F:$W,18,FALSE)))</f>
        <v>9768</v>
      </c>
      <c r="L63" s="32"/>
      <c r="M63" s="32"/>
      <c r="N63" s="33"/>
      <c r="O63" s="33"/>
      <c r="V63" s="2" t="e">
        <f>IF(ISBLANK($B63),0,COUNTIFS('[1]MEMÓRIA DE CÁLCULO'!$F:$F,'PLANILHA ORÇ.'!$B63))</f>
        <v>#VALUE!</v>
      </c>
    </row>
    <row r="64" spans="2:22" ht="30" x14ac:dyDescent="0.25">
      <c r="B64" s="29" t="s">
        <v>63</v>
      </c>
      <c r="E64" s="1" t="str">
        <f t="shared" ca="1" si="0"/>
        <v>03.01.03</v>
      </c>
      <c r="F64" s="30" t="str">
        <f ca="1">IF(OR($E64="",$E64="Total Geral"),"",IF(LEN($E64)&lt;6,VLOOKUP($E64,'[1]MEMÓRIA DE CÁLCULO'!$F:$W,2,FALSE),VLOOKUP($E64,'[1]MEMÓRIA DE CÁLCULO'!$F:$W,5,FALSE)))</f>
        <v>REFEICAO CONFORME CONVENCAO DO TRABALHO PARA CONSTRUCAO CIVIL E CONDICOES HIGIENICAS E SANITARIAS ADEQUADAS</v>
      </c>
      <c r="G64" s="1" t="str">
        <f ca="1">IF(OR(ISBLANK($E64),$E64="Total Geral"),"",IF(LEN($E64)&lt;6,"",VLOOKUP($E64,'[1]MEMÓRIA DE CÁLCULO'!$F:$W,3,FALSE)))</f>
        <v>05.100.0022-0</v>
      </c>
      <c r="H64" s="1" t="str">
        <f ca="1">IF(OR(ISBLANK($E64),$E64="Total Geral"),"",IF(LEN($E64)&lt;6,"",VLOOKUP($E64,'[1]MEMÓRIA DE CÁLCULO'!$F:$W,4,FALSE)))</f>
        <v>05.100.0022-A</v>
      </c>
      <c r="I64" s="2" t="str">
        <f ca="1">IF(OR(ISBLANK($E64),$E64="Total Geral"),"",IF(LEN($E64)&lt;6,"",VLOOKUP($E64,'[1]MEMÓRIA DE CÁLCULO'!$F:$W,2,FALSE)))</f>
        <v>EMOP</v>
      </c>
      <c r="J64" s="2" t="str">
        <f ca="1">IF(OR(ISBLANK($E64),$E64="Total Geral"),"",IF(LEN($E64)&lt;6,"",VLOOKUP($E64,'[1]MEMÓRIA DE CÁLCULO'!$F:$W,17,FALSE)))</f>
        <v>UN</v>
      </c>
      <c r="K64" s="31">
        <f ca="1">IF(OR(ISBLANK($E64),$E64="Total Geral"),"",IF(LEN($E64)&lt;6,"",VLOOKUP($E64,'[1]MEMÓRIA DE CÁLCULO'!$F:$W,18,FALSE)))</f>
        <v>9768</v>
      </c>
      <c r="L64" s="32"/>
      <c r="M64" s="32"/>
      <c r="N64" s="33"/>
      <c r="O64" s="33"/>
      <c r="V64" s="2" t="e">
        <f>IF(ISBLANK($B64),0,COUNTIFS('[1]MEMÓRIA DE CÁLCULO'!$F:$F,'PLANILHA ORÇ.'!$B64))</f>
        <v>#VALUE!</v>
      </c>
    </row>
    <row r="65" spans="2:22" ht="45" x14ac:dyDescent="0.25">
      <c r="B65" s="29" t="s">
        <v>64</v>
      </c>
      <c r="E65" s="1" t="str">
        <f t="shared" ca="1" si="0"/>
        <v>03.01.04</v>
      </c>
      <c r="F65" s="30" t="str">
        <f ca="1">IF(OR($E65="",$E65="Total Geral"),"",IF(LEN($E65)&lt;6,VLOOKUP($E65,'[1]MEMÓRIA DE CÁLCULO'!$F:$W,2,FALSE),VLOOKUP($E65,'[1]MEMÓRIA DE CÁLCULO'!$F:$W,5,FALSE)))</f>
        <v>CESTA BASICA E AUXILIO SAUDE COM BENEFICIOS MEDICOS E ODONTOLOGICOS,CONFORME CONVENCAO DO TRABALHO PARA CONSTRUCAO CIVIL</v>
      </c>
      <c r="G65" s="1" t="str">
        <f ca="1">IF(OR(ISBLANK($E65),$E65="Total Geral"),"",IF(LEN($E65)&lt;6,"",VLOOKUP($E65,'[1]MEMÓRIA DE CÁLCULO'!$F:$W,3,FALSE)))</f>
        <v>05.100.0024-0</v>
      </c>
      <c r="H65" s="1" t="str">
        <f ca="1">IF(OR(ISBLANK($E65),$E65="Total Geral"),"",IF(LEN($E65)&lt;6,"",VLOOKUP($E65,'[1]MEMÓRIA DE CÁLCULO'!$F:$W,4,FALSE)))</f>
        <v>05.100.0024-A</v>
      </c>
      <c r="I65" s="2" t="str">
        <f ca="1">IF(OR(ISBLANK($E65),$E65="Total Geral"),"",IF(LEN($E65)&lt;6,"",VLOOKUP($E65,'[1]MEMÓRIA DE CÁLCULO'!$F:$W,2,FALSE)))</f>
        <v>EMOP</v>
      </c>
      <c r="J65" s="2" t="str">
        <f ca="1">IF(OR(ISBLANK($E65),$E65="Total Geral"),"",IF(LEN($E65)&lt;6,"",VLOOKUP($E65,'[1]MEMÓRIA DE CÁLCULO'!$F:$W,17,FALSE)))</f>
        <v>UNXMES</v>
      </c>
      <c r="K65" s="31">
        <f ca="1">IF(OR(ISBLANK($E65),$E65="Total Geral"),"",IF(LEN($E65)&lt;6,"",VLOOKUP($E65,'[1]MEMÓRIA DE CÁLCULO'!$F:$W,18,FALSE)))</f>
        <v>444</v>
      </c>
      <c r="L65" s="32"/>
      <c r="M65" s="32"/>
      <c r="N65" s="33"/>
      <c r="O65" s="33"/>
      <c r="V65" s="2" t="e">
        <f>IF(ISBLANK($B65),0,COUNTIFS('[1]MEMÓRIA DE CÁLCULO'!$F:$F,'PLANILHA ORÇ.'!$B65))</f>
        <v>#VALUE!</v>
      </c>
    </row>
    <row r="66" spans="2:22" x14ac:dyDescent="0.25">
      <c r="B66" s="29" t="s">
        <v>65</v>
      </c>
      <c r="E66" s="1" t="str">
        <f t="shared" ca="1" si="0"/>
        <v>04</v>
      </c>
      <c r="F66" s="30" t="str">
        <f ca="1">IF(OR($E66="",$E66="Total Geral"),"",IF(LEN($E66)&lt;6,VLOOKUP($E66,'[1]MEMÓRIA DE CÁLCULO'!$F:$W,2,FALSE),VLOOKUP($E66,'[1]MEMÓRIA DE CÁLCULO'!$F:$W,5,FALSE)))</f>
        <v>INSTALAÇÕES PROVISÓRIAS</v>
      </c>
      <c r="G66" s="1" t="str">
        <f ca="1">IF(OR(ISBLANK($E66),$E66="Total Geral"),"",IF(LEN($E66)&lt;6,"",VLOOKUP($E66,'[1]MEMÓRIA DE CÁLCULO'!$F:$W,3,FALSE)))</f>
        <v/>
      </c>
      <c r="H66" s="1" t="str">
        <f ca="1">IF(OR(ISBLANK($E66),$E66="Total Geral"),"",IF(LEN($E66)&lt;6,"",VLOOKUP($E66,'[1]MEMÓRIA DE CÁLCULO'!$F:$W,4,FALSE)))</f>
        <v/>
      </c>
      <c r="I66" s="2" t="str">
        <f ca="1">IF(OR(ISBLANK($E66),$E66="Total Geral"),"",IF(LEN($E66)&lt;6,"",VLOOKUP($E66,'[1]MEMÓRIA DE CÁLCULO'!$F:$W,2,FALSE)))</f>
        <v/>
      </c>
      <c r="J66" s="2" t="str">
        <f ca="1">IF(OR(ISBLANK($E66),$E66="Total Geral"),"",IF(LEN($E66)&lt;6,"",VLOOKUP($E66,'[1]MEMÓRIA DE CÁLCULO'!$F:$W,17,FALSE)))</f>
        <v/>
      </c>
      <c r="K66" s="31" t="str">
        <f ca="1">IF(OR(ISBLANK($E66),$E66="Total Geral"),"",IF(LEN($E66)&lt;6,"",VLOOKUP($E66,'[1]MEMÓRIA DE CÁLCULO'!$F:$W,18,FALSE)))</f>
        <v/>
      </c>
      <c r="L66" s="32"/>
      <c r="M66" s="32"/>
      <c r="N66" s="33"/>
      <c r="O66" s="33"/>
      <c r="V66" s="2" t="e">
        <f>IF(ISBLANK($B66),0,COUNTIFS('[1]MEMÓRIA DE CÁLCULO'!$F:$F,'PLANILHA ORÇ.'!$B66))</f>
        <v>#VALUE!</v>
      </c>
    </row>
    <row r="67" spans="2:22" x14ac:dyDescent="0.25">
      <c r="B67" s="29" t="s">
        <v>66</v>
      </c>
      <c r="E67" s="1" t="str">
        <f t="shared" ca="1" si="0"/>
        <v>04.01</v>
      </c>
      <c r="F67" s="30" t="str">
        <f ca="1">IF(OR($E67="",$E67="Total Geral"),"",IF(LEN($E67)&lt;6,VLOOKUP($E67,'[1]MEMÓRIA DE CÁLCULO'!$F:$W,2,FALSE),VLOOKUP($E67,'[1]MEMÓRIA DE CÁLCULO'!$F:$W,5,FALSE)))</f>
        <v xml:space="preserve">CANTEIRO DE OBRAS </v>
      </c>
      <c r="G67" s="1" t="str">
        <f ca="1">IF(OR(ISBLANK($E67),$E67="Total Geral"),"",IF(LEN($E67)&lt;6,"",VLOOKUP($E67,'[1]MEMÓRIA DE CÁLCULO'!$F:$W,3,FALSE)))</f>
        <v/>
      </c>
      <c r="H67" s="1" t="str">
        <f ca="1">IF(OR(ISBLANK($E67),$E67="Total Geral"),"",IF(LEN($E67)&lt;6,"",VLOOKUP($E67,'[1]MEMÓRIA DE CÁLCULO'!$F:$W,4,FALSE)))</f>
        <v/>
      </c>
      <c r="I67" s="2" t="str">
        <f ca="1">IF(OR(ISBLANK($E67),$E67="Total Geral"),"",IF(LEN($E67)&lt;6,"",VLOOKUP($E67,'[1]MEMÓRIA DE CÁLCULO'!$F:$W,2,FALSE)))</f>
        <v/>
      </c>
      <c r="J67" s="2" t="str">
        <f ca="1">IF(OR(ISBLANK($E67),$E67="Total Geral"),"",IF(LEN($E67)&lt;6,"",VLOOKUP($E67,'[1]MEMÓRIA DE CÁLCULO'!$F:$W,17,FALSE)))</f>
        <v/>
      </c>
      <c r="K67" s="31" t="str">
        <f ca="1">IF(OR(ISBLANK($E67),$E67="Total Geral"),"",IF(LEN($E67)&lt;6,"",VLOOKUP($E67,'[1]MEMÓRIA DE CÁLCULO'!$F:$W,18,FALSE)))</f>
        <v/>
      </c>
      <c r="L67" s="32"/>
      <c r="M67" s="32"/>
      <c r="N67" s="33"/>
      <c r="O67" s="33"/>
      <c r="V67" s="2" t="e">
        <f>IF(ISBLANK($B67),0,COUNTIFS('[1]MEMÓRIA DE CÁLCULO'!$F:$F,'PLANILHA ORÇ.'!$B67))</f>
        <v>#VALUE!</v>
      </c>
    </row>
    <row r="68" spans="2:22" ht="105" x14ac:dyDescent="0.25">
      <c r="B68" s="29" t="s">
        <v>67</v>
      </c>
      <c r="E68" s="1" t="str">
        <f t="shared" ca="1" si="0"/>
        <v>04.01.01</v>
      </c>
      <c r="F68" s="30" t="str">
        <f ca="1">IF(OR($E68="",$E68="Total Geral"),"",IF(LEN($E68)&lt;6,VLOOKUP($E68,'[1]MEMÓRIA DE CÁLCULO'!$F:$W,2,FALSE),VLOOKUP($E68,'[1]MEMÓRIA DE CÁLCULO'!$F:$W,5,FALSE)))</f>
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</c>
      <c r="G68" s="1" t="str">
        <f ca="1">IF(OR(ISBLANK($E68),$E68="Total Geral"),"",IF(LEN($E68)&lt;6,"",VLOOKUP($E68,'[1]MEMÓRIA DE CÁLCULO'!$F:$W,3,FALSE)))</f>
        <v>02.006.0015-0</v>
      </c>
      <c r="H68" s="1" t="str">
        <f ca="1">IF(OR(ISBLANK($E68),$E68="Total Geral"),"",IF(LEN($E68)&lt;6,"",VLOOKUP($E68,'[1]MEMÓRIA DE CÁLCULO'!$F:$W,4,FALSE)))</f>
        <v>02.006.0015-A</v>
      </c>
      <c r="I68" s="2" t="str">
        <f ca="1">IF(OR(ISBLANK($E68),$E68="Total Geral"),"",IF(LEN($E68)&lt;6,"",VLOOKUP($E68,'[1]MEMÓRIA DE CÁLCULO'!$F:$W,2,FALSE)))</f>
        <v>EMOP</v>
      </c>
      <c r="J68" s="2" t="str">
        <f ca="1">IF(OR(ISBLANK($E68),$E68="Total Geral"),"",IF(LEN($E68)&lt;6,"",VLOOKUP($E68,'[1]MEMÓRIA DE CÁLCULO'!$F:$W,17,FALSE)))</f>
        <v>UNXMES</v>
      </c>
      <c r="K68" s="31">
        <f ca="1">IF(OR(ISBLANK($E68),$E68="Total Geral"),"",IF(LEN($E68)&lt;6,"",VLOOKUP($E68,'[1]MEMÓRIA DE CÁLCULO'!$F:$W,18,FALSE)))</f>
        <v>24</v>
      </c>
      <c r="L68" s="32"/>
      <c r="M68" s="32"/>
      <c r="N68" s="33"/>
      <c r="O68" s="33"/>
      <c r="V68" s="2" t="e">
        <f>IF(ISBLANK($B68),0,COUNTIFS('[1]MEMÓRIA DE CÁLCULO'!$F:$F,'PLANILHA ORÇ.'!$B68))</f>
        <v>#VALUE!</v>
      </c>
    </row>
    <row r="69" spans="2:22" ht="120" x14ac:dyDescent="0.25">
      <c r="B69" s="29" t="s">
        <v>68</v>
      </c>
      <c r="E69" s="1" t="str">
        <f t="shared" ca="1" si="0"/>
        <v>04.01.02</v>
      </c>
      <c r="F69" s="30" t="str">
        <f ca="1">IF(OR($E69="",$E69="Total Geral"),"",IF(LEN($E69)&lt;6,VLOOKUP($E69,'[1]MEMÓRIA DE CÁLCULO'!$F:$W,2,FALSE),VLOOKUP($E69,'[1]MEMÓRIA DE CÁLCULO'!$F:$W,5,FALSE)))</f>
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</c>
      <c r="G69" s="1" t="str">
        <f ca="1">IF(OR(ISBLANK($E69),$E69="Total Geral"),"",IF(LEN($E69)&lt;6,"",VLOOKUP($E69,'[1]MEMÓRIA DE CÁLCULO'!$F:$W,3,FALSE)))</f>
        <v>02.006.0030-0</v>
      </c>
      <c r="H69" s="1" t="str">
        <f ca="1">IF(OR(ISBLANK($E69),$E69="Total Geral"),"",IF(LEN($E69)&lt;6,"",VLOOKUP($E69,'[1]MEMÓRIA DE CÁLCULO'!$F:$W,4,FALSE)))</f>
        <v>02.006.0030-A</v>
      </c>
      <c r="I69" s="2" t="str">
        <f ca="1">IF(OR(ISBLANK($E69),$E69="Total Geral"),"",IF(LEN($E69)&lt;6,"",VLOOKUP($E69,'[1]MEMÓRIA DE CÁLCULO'!$F:$W,2,FALSE)))</f>
        <v>EMOP</v>
      </c>
      <c r="J69" s="2" t="str">
        <f ca="1">IF(OR(ISBLANK($E69),$E69="Total Geral"),"",IF(LEN($E69)&lt;6,"",VLOOKUP($E69,'[1]MEMÓRIA DE CÁLCULO'!$F:$W,17,FALSE)))</f>
        <v>UNXMES</v>
      </c>
      <c r="K69" s="31">
        <f ca="1">IF(OR(ISBLANK($E69),$E69="Total Geral"),"",IF(LEN($E69)&lt;6,"",VLOOKUP($E69,'[1]MEMÓRIA DE CÁLCULO'!$F:$W,18,FALSE)))</f>
        <v>12</v>
      </c>
      <c r="L69" s="32"/>
      <c r="M69" s="32"/>
      <c r="N69" s="33"/>
      <c r="O69" s="33"/>
      <c r="V69" s="2" t="e">
        <f>IF(ISBLANK($B69),0,COUNTIFS('[1]MEMÓRIA DE CÁLCULO'!$F:$F,'PLANILHA ORÇ.'!$B69))</f>
        <v>#VALUE!</v>
      </c>
    </row>
    <row r="70" spans="2:22" ht="45" x14ac:dyDescent="0.25">
      <c r="B70" s="29" t="s">
        <v>69</v>
      </c>
      <c r="E70" s="1" t="str">
        <f t="shared" ca="1" si="0"/>
        <v>04.01.03</v>
      </c>
      <c r="F70" s="30" t="str">
        <f ca="1">IF(OR($E70="",$E70="Total Geral"),"",IF(LEN($E70)&lt;6,VLOOKUP($E70,'[1]MEMÓRIA DE CÁLCULO'!$F:$W,2,FALSE),VLOOKUP($E70,'[1]MEMÓRIA DE CÁLCULO'!$F:$W,5,FALSE)))</f>
        <v>BARRACAO DE OBRA,COM PAREDES E PISO DE TABUAS DE MADEIRA DE3ª,COBERTURA DE TELHAS DE FIBROCIMENTO DE 6MM,E INSTALACOES,EXCLUSIVE PINTURA,SENDO REAPROVEITADO 2 VEZES</v>
      </c>
      <c r="G70" s="1" t="str">
        <f ca="1">IF(OR(ISBLANK($E70),$E70="Total Geral"),"",IF(LEN($E70)&lt;6,"",VLOOKUP($E70,'[1]MEMÓRIA DE CÁLCULO'!$F:$W,3,FALSE)))</f>
        <v>02.004.0001-0</v>
      </c>
      <c r="H70" s="1" t="str">
        <f ca="1">IF(OR(ISBLANK($E70),$E70="Total Geral"),"",IF(LEN($E70)&lt;6,"",VLOOKUP($E70,'[1]MEMÓRIA DE CÁLCULO'!$F:$W,4,FALSE)))</f>
        <v>02.004.0001-A</v>
      </c>
      <c r="I70" s="2" t="str">
        <f ca="1">IF(OR(ISBLANK($E70),$E70="Total Geral"),"",IF(LEN($E70)&lt;6,"",VLOOKUP($E70,'[1]MEMÓRIA DE CÁLCULO'!$F:$W,2,FALSE)))</f>
        <v>EMOP</v>
      </c>
      <c r="J70" s="2" t="str">
        <f ca="1">IF(OR(ISBLANK($E70),$E70="Total Geral"),"",IF(LEN($E70)&lt;6,"",VLOOKUP($E70,'[1]MEMÓRIA DE CÁLCULO'!$F:$W,17,FALSE)))</f>
        <v>M2</v>
      </c>
      <c r="K70" s="31">
        <f ca="1">IF(OR(ISBLANK($E70),$E70="Total Geral"),"",IF(LEN($E70)&lt;6,"",VLOOKUP($E70,'[1]MEMÓRIA DE CÁLCULO'!$F:$W,18,FALSE)))</f>
        <v>69.52</v>
      </c>
      <c r="L70" s="32"/>
      <c r="M70" s="32"/>
      <c r="N70" s="33"/>
      <c r="O70" s="33"/>
      <c r="V70" s="2" t="e">
        <f>IF(ISBLANK($B70),0,COUNTIFS('[1]MEMÓRIA DE CÁLCULO'!$F:$F,'PLANILHA ORÇ.'!$B70))</f>
        <v>#VALUE!</v>
      </c>
    </row>
    <row r="71" spans="2:22" ht="60" x14ac:dyDescent="0.25">
      <c r="B71" s="29" t="s">
        <v>70</v>
      </c>
      <c r="E71" s="1" t="str">
        <f t="shared" ca="1" si="0"/>
        <v>04.01.04</v>
      </c>
      <c r="F71" s="30" t="str">
        <f ca="1">IF(OR($E71="",$E71="Total Geral"),"",IF(LEN($E71)&lt;6,VLOOKUP($E71,'[1]MEMÓRIA DE CÁLCULO'!$F:$W,2,FALSE),VLOOKUP($E71,'[1]MEMÓRIA DE CÁLCULO'!$F:$W,5,FALSE)))</f>
        <v>GALPAO ABERTO PARA OFICINAS E DEPOSITOS DE CANTEIRO DE OBRAS,ESTRUTURADO EM MADEIRA,COBERTURA DE TELHAS DE CIMENTO SEM AMIANTO ONDULADAS,DE 6MM DE ESPESSURA,PISO CIMENTADO E PREPARO DO TERRENO</v>
      </c>
      <c r="G71" s="1" t="str">
        <f ca="1">IF(OR(ISBLANK($E71),$E71="Total Geral"),"",IF(LEN($E71)&lt;6,"",VLOOKUP($E71,'[1]MEMÓRIA DE CÁLCULO'!$F:$W,3,FALSE)))</f>
        <v>02.010.0001-0</v>
      </c>
      <c r="H71" s="1" t="str">
        <f ca="1">IF(OR(ISBLANK($E71),$E71="Total Geral"),"",IF(LEN($E71)&lt;6,"",VLOOKUP($E71,'[1]MEMÓRIA DE CÁLCULO'!$F:$W,4,FALSE)))</f>
        <v>02.010.0001-A</v>
      </c>
      <c r="I71" s="2" t="str">
        <f ca="1">IF(OR(ISBLANK($E71),$E71="Total Geral"),"",IF(LEN($E71)&lt;6,"",VLOOKUP($E71,'[1]MEMÓRIA DE CÁLCULO'!$F:$W,2,FALSE)))</f>
        <v>EMOP</v>
      </c>
      <c r="J71" s="2" t="str">
        <f ca="1">IF(OR(ISBLANK($E71),$E71="Total Geral"),"",IF(LEN($E71)&lt;6,"",VLOOKUP($E71,'[1]MEMÓRIA DE CÁLCULO'!$F:$W,17,FALSE)))</f>
        <v>M2</v>
      </c>
      <c r="K71" s="31">
        <f ca="1">IF(OR(ISBLANK($E71),$E71="Total Geral"),"",IF(LEN($E71)&lt;6,"",VLOOKUP($E71,'[1]MEMÓRIA DE CÁLCULO'!$F:$W,18,FALSE)))</f>
        <v>15</v>
      </c>
      <c r="L71" s="32"/>
      <c r="M71" s="32"/>
      <c r="N71" s="33"/>
      <c r="O71" s="33"/>
      <c r="V71" s="2" t="e">
        <f>IF(ISBLANK($B71),0,COUNTIFS('[1]MEMÓRIA DE CÁLCULO'!$F:$F,'PLANILHA ORÇ.'!$B71))</f>
        <v>#VALUE!</v>
      </c>
    </row>
    <row r="72" spans="2:22" ht="60" x14ac:dyDescent="0.25">
      <c r="B72" s="29" t="s">
        <v>71</v>
      </c>
      <c r="E72" s="1" t="str">
        <f t="shared" ca="1" si="0"/>
        <v>04.01.05</v>
      </c>
      <c r="F72" s="30" t="str">
        <f ca="1">IF(OR($E72="",$E72="Total Geral"),"",IF(LEN($E72)&lt;6,VLOOKUP($E72,'[1]MEMÓRIA DE CÁLCULO'!$F:$W,2,FALSE),VLOOKUP($E72,'[1]MEMÓRIA DE CÁLCULO'!$F:$W,5,FALSE)))</f>
        <v>REGULARIZACAO DE TERRENO COM TRATOR EM TORNO DE 80CV,COMPREENDENDO ACERTO,RASPAGEM EVENTUALMENTE ATE 0,30M DE PROFUNDIDADE E AFASTAMENTO LATERAL DO MATERIAL EXCEDENTE</v>
      </c>
      <c r="G72" s="1" t="str">
        <f ca="1">IF(OR(ISBLANK($E72),$E72="Total Geral"),"",IF(LEN($E72)&lt;6,"",VLOOKUP($E72,'[1]MEMÓRIA DE CÁLCULO'!$F:$W,3,FALSE)))</f>
        <v>01.006.0010-0</v>
      </c>
      <c r="H72" s="1" t="str">
        <f ca="1">IF(OR(ISBLANK($E72),$E72="Total Geral"),"",IF(LEN($E72)&lt;6,"",VLOOKUP($E72,'[1]MEMÓRIA DE CÁLCULO'!$F:$W,4,FALSE)))</f>
        <v>01.006.0010-A</v>
      </c>
      <c r="I72" s="2" t="str">
        <f ca="1">IF(OR(ISBLANK($E72),$E72="Total Geral"),"",IF(LEN($E72)&lt;6,"",VLOOKUP($E72,'[1]MEMÓRIA DE CÁLCULO'!$F:$W,2,FALSE)))</f>
        <v>EMOP</v>
      </c>
      <c r="J72" s="2" t="str">
        <f ca="1">IF(OR(ISBLANK($E72),$E72="Total Geral"),"",IF(LEN($E72)&lt;6,"",VLOOKUP($E72,'[1]MEMÓRIA DE CÁLCULO'!$F:$W,17,FALSE)))</f>
        <v>M2</v>
      </c>
      <c r="K72" s="31">
        <f ca="1">IF(OR(ISBLANK($E72),$E72="Total Geral"),"",IF(LEN($E72)&lt;6,"",VLOOKUP($E72,'[1]MEMÓRIA DE CÁLCULO'!$F:$W,18,FALSE)))</f>
        <v>1200</v>
      </c>
      <c r="L72" s="32"/>
      <c r="M72" s="32"/>
      <c r="N72" s="33"/>
      <c r="O72" s="33"/>
      <c r="V72" s="2" t="e">
        <f>IF(ISBLANK($B72),0,COUNTIFS('[1]MEMÓRIA DE CÁLCULO'!$F:$F,'PLANILHA ORÇ.'!$B72))</f>
        <v>#VALUE!</v>
      </c>
    </row>
    <row r="73" spans="2:22" ht="30" x14ac:dyDescent="0.25">
      <c r="B73" s="29" t="s">
        <v>72</v>
      </c>
      <c r="E73" s="1" t="str">
        <f t="shared" ca="1" si="0"/>
        <v>04.01.06</v>
      </c>
      <c r="F73" s="30" t="str">
        <f ca="1">IF(OR($E73="",$E73="Total Geral"),"",IF(LEN($E73)&lt;6,VLOOKUP($E73,'[1]MEMÓRIA DE CÁLCULO'!$F:$W,2,FALSE),VLOOKUP($E73,'[1]MEMÓRIA DE CÁLCULO'!$F:$W,5,FALSE)))</f>
        <v>CAMADA HORIZONTAL DRENANTE FEITA COM PEDRA BRITADA,INCLUSIVEFORNECIMENTO E ESPALHAMENTO</v>
      </c>
      <c r="G73" s="1" t="str">
        <f ca="1">IF(OR(ISBLANK($E73),$E73="Total Geral"),"",IF(LEN($E73)&lt;6,"",VLOOKUP($E73,'[1]MEMÓRIA DE CÁLCULO'!$F:$W,3,FALSE)))</f>
        <v>06.085.0025-0</v>
      </c>
      <c r="H73" s="1" t="str">
        <f ca="1">IF(OR(ISBLANK($E73),$E73="Total Geral"),"",IF(LEN($E73)&lt;6,"",VLOOKUP($E73,'[1]MEMÓRIA DE CÁLCULO'!$F:$W,4,FALSE)))</f>
        <v>06.085.0025-A</v>
      </c>
      <c r="I73" s="2" t="str">
        <f ca="1">IF(OR(ISBLANK($E73),$E73="Total Geral"),"",IF(LEN($E73)&lt;6,"",VLOOKUP($E73,'[1]MEMÓRIA DE CÁLCULO'!$F:$W,2,FALSE)))</f>
        <v>EMOP</v>
      </c>
      <c r="J73" s="2" t="str">
        <f ca="1">IF(OR(ISBLANK($E73),$E73="Total Geral"),"",IF(LEN($E73)&lt;6,"",VLOOKUP($E73,'[1]MEMÓRIA DE CÁLCULO'!$F:$W,17,FALSE)))</f>
        <v>M3</v>
      </c>
      <c r="K73" s="31">
        <f ca="1">IF(OR(ISBLANK($E73),$E73="Total Geral"),"",IF(LEN($E73)&lt;6,"",VLOOKUP($E73,'[1]MEMÓRIA DE CÁLCULO'!$F:$W,18,FALSE)))</f>
        <v>60</v>
      </c>
      <c r="L73" s="32"/>
      <c r="M73" s="32"/>
      <c r="N73" s="33"/>
      <c r="O73" s="33"/>
      <c r="V73" s="2" t="e">
        <f>IF(ISBLANK($B73),0,COUNTIFS('[1]MEMÓRIA DE CÁLCULO'!$F:$F,'PLANILHA ORÇ.'!$B73))</f>
        <v>#VALUE!</v>
      </c>
    </row>
    <row r="74" spans="2:22" ht="75" x14ac:dyDescent="0.25">
      <c r="B74" s="29" t="s">
        <v>73</v>
      </c>
      <c r="E74" s="1" t="str">
        <f t="shared" ca="1" si="0"/>
        <v>04.01.07</v>
      </c>
      <c r="F74" s="30" t="str">
        <f ca="1">IF(OR($E74="",$E74="Total Geral"),"",IF(LEN($E74)&lt;6,VLOOKUP($E74,'[1]MEMÓRIA DE CÁLCULO'!$F:$W,2,FALSE),VLOOKUP($E74,'[1]MEMÓRIA DE CÁLCULO'!$F:$W,5,FALSE)))</f>
        <v>TAPUME DE VEDACAO OU PROTECAO,EXECUTADO COM TELHAS TRAPEZOIDAIS DE ACO GALVANIZADO,ESPESSURA DE 0,5MM,ESTAS COM 2 VEZESDE UTILIZACAO,INCLUSIVE ENGRADAMENTO DE MADEIRA,UTILIZADO 2VEZES E PINTURA ESMALTE SINTETICO NA FACE EXTERNA</v>
      </c>
      <c r="G74" s="1" t="str">
        <f ca="1">IF(OR(ISBLANK($E74),$E74="Total Geral"),"",IF(LEN($E74)&lt;6,"",VLOOKUP($E74,'[1]MEMÓRIA DE CÁLCULO'!$F:$W,3,FALSE)))</f>
        <v>02.002.0010-0</v>
      </c>
      <c r="H74" s="1" t="str">
        <f ca="1">IF(OR(ISBLANK($E74),$E74="Total Geral"),"",IF(LEN($E74)&lt;6,"",VLOOKUP($E74,'[1]MEMÓRIA DE CÁLCULO'!$F:$W,4,FALSE)))</f>
        <v>02.002.0010-A</v>
      </c>
      <c r="I74" s="2" t="str">
        <f ca="1">IF(OR(ISBLANK($E74),$E74="Total Geral"),"",IF(LEN($E74)&lt;6,"",VLOOKUP($E74,'[1]MEMÓRIA DE CÁLCULO'!$F:$W,2,FALSE)))</f>
        <v>EMOP</v>
      </c>
      <c r="J74" s="2" t="str">
        <f ca="1">IF(OR(ISBLANK($E74),$E74="Total Geral"),"",IF(LEN($E74)&lt;6,"",VLOOKUP($E74,'[1]MEMÓRIA DE CÁLCULO'!$F:$W,17,FALSE)))</f>
        <v>M2</v>
      </c>
      <c r="K74" s="31">
        <f ca="1">IF(OR(ISBLANK($E74),$E74="Total Geral"),"",IF(LEN($E74)&lt;6,"",VLOOKUP($E74,'[1]MEMÓRIA DE CÁLCULO'!$F:$W,18,FALSE)))</f>
        <v>308</v>
      </c>
      <c r="L74" s="32"/>
      <c r="M74" s="32"/>
      <c r="N74" s="33"/>
      <c r="O74" s="33"/>
      <c r="V74" s="2" t="e">
        <f>IF(ISBLANK($B74),0,COUNTIFS('[1]MEMÓRIA DE CÁLCULO'!$F:$F,'PLANILHA ORÇ.'!$B74))</f>
        <v>#VALUE!</v>
      </c>
    </row>
    <row r="75" spans="2:22" ht="30" x14ac:dyDescent="0.25">
      <c r="B75" s="29" t="s">
        <v>74</v>
      </c>
      <c r="E75" s="1" t="str">
        <f t="shared" ca="1" si="0"/>
        <v>04.01.08</v>
      </c>
      <c r="F75" s="30" t="str">
        <f ca="1">IF(OR($E75="",$E75="Total Geral"),"",IF(LEN($E75)&lt;6,VLOOKUP($E75,'[1]MEMÓRIA DE CÁLCULO'!$F:$W,2,FALSE),VLOOKUP($E75,'[1]MEMÓRIA DE CÁLCULO'!$F:$W,5,FALSE)))</f>
        <v>CARGA E DESCARGA DE CONTAINER,SEGUNDO DESCRICAO DA FAMILIA 02.006</v>
      </c>
      <c r="G75" s="1" t="str">
        <f ca="1">IF(OR(ISBLANK($E75),$E75="Total Geral"),"",IF(LEN($E75)&lt;6,"",VLOOKUP($E75,'[1]MEMÓRIA DE CÁLCULO'!$F:$W,3,FALSE)))</f>
        <v>04.013.0015-0</v>
      </c>
      <c r="H75" s="1" t="str">
        <f ca="1">IF(OR(ISBLANK($E75),$E75="Total Geral"),"",IF(LEN($E75)&lt;6,"",VLOOKUP($E75,'[1]MEMÓRIA DE CÁLCULO'!$F:$W,4,FALSE)))</f>
        <v>04.013.0015-A</v>
      </c>
      <c r="I75" s="2" t="str">
        <f ca="1">IF(OR(ISBLANK($E75),$E75="Total Geral"),"",IF(LEN($E75)&lt;6,"",VLOOKUP($E75,'[1]MEMÓRIA DE CÁLCULO'!$F:$W,2,FALSE)))</f>
        <v>EMOP</v>
      </c>
      <c r="J75" s="2" t="str">
        <f ca="1">IF(OR(ISBLANK($E75),$E75="Total Geral"),"",IF(LEN($E75)&lt;6,"",VLOOKUP($E75,'[1]MEMÓRIA DE CÁLCULO'!$F:$W,17,FALSE)))</f>
        <v>UN</v>
      </c>
      <c r="K75" s="31">
        <f ca="1">IF(OR(ISBLANK($E75),$E75="Total Geral"),"",IF(LEN($E75)&lt;6,"",VLOOKUP($E75,'[1]MEMÓRIA DE CÁLCULO'!$F:$W,18,FALSE)))</f>
        <v>6</v>
      </c>
      <c r="L75" s="32"/>
      <c r="M75" s="32"/>
      <c r="N75" s="33"/>
      <c r="O75" s="33"/>
      <c r="V75" s="2" t="e">
        <f>IF(ISBLANK($B75),0,COUNTIFS('[1]MEMÓRIA DE CÁLCULO'!$F:$F,'PLANILHA ORÇ.'!$B75))</f>
        <v>#VALUE!</v>
      </c>
    </row>
    <row r="76" spans="2:22" ht="30" x14ac:dyDescent="0.25">
      <c r="B76" s="29" t="s">
        <v>75</v>
      </c>
      <c r="E76" s="1" t="str">
        <f t="shared" ca="1" si="0"/>
        <v>04.01.09</v>
      </c>
      <c r="F76" s="30" t="str">
        <f ca="1">IF(OR($E76="",$E76="Total Geral"),"",IF(LEN($E76)&lt;6,VLOOKUP($E76,'[1]MEMÓRIA DE CÁLCULO'!$F:$W,2,FALSE),VLOOKUP($E76,'[1]MEMÓRIA DE CÁLCULO'!$F:$W,5,FALSE)))</f>
        <v>TRANSPORTE DE CONTAINER,SEGUNDO DESCRICAO DA FAMILIA 02.006,EXCLUSIVE CARGA E DESCARGA(VIDE ITEM 04.013.0015)</v>
      </c>
      <c r="G76" s="1" t="str">
        <f ca="1">IF(OR(ISBLANK($E76),$E76="Total Geral"),"",IF(LEN($E76)&lt;6,"",VLOOKUP($E76,'[1]MEMÓRIA DE CÁLCULO'!$F:$W,3,FALSE)))</f>
        <v>04.005.0300-0</v>
      </c>
      <c r="H76" s="1" t="str">
        <f ca="1">IF(OR(ISBLANK($E76),$E76="Total Geral"),"",IF(LEN($E76)&lt;6,"",VLOOKUP($E76,'[1]MEMÓRIA DE CÁLCULO'!$F:$W,4,FALSE)))</f>
        <v>04.005.0300-A</v>
      </c>
      <c r="I76" s="2" t="str">
        <f ca="1">IF(OR(ISBLANK($E76),$E76="Total Geral"),"",IF(LEN($E76)&lt;6,"",VLOOKUP($E76,'[1]MEMÓRIA DE CÁLCULO'!$F:$W,2,FALSE)))</f>
        <v>EMOP</v>
      </c>
      <c r="J76" s="2" t="str">
        <f ca="1">IF(OR(ISBLANK($E76),$E76="Total Geral"),"",IF(LEN($E76)&lt;6,"",VLOOKUP($E76,'[1]MEMÓRIA DE CÁLCULO'!$F:$W,17,FALSE)))</f>
        <v>UNXKM</v>
      </c>
      <c r="K76" s="31">
        <f ca="1">IF(OR(ISBLANK($E76),$E76="Total Geral"),"",IF(LEN($E76)&lt;6,"",VLOOKUP($E76,'[1]MEMÓRIA DE CÁLCULO'!$F:$W,18,FALSE)))</f>
        <v>6</v>
      </c>
      <c r="L76" s="32"/>
      <c r="M76" s="32"/>
      <c r="N76" s="33"/>
      <c r="O76" s="33"/>
      <c r="V76" s="2" t="e">
        <f>IF(ISBLANK($B76),0,COUNTIFS('[1]MEMÓRIA DE CÁLCULO'!$F:$F,'PLANILHA ORÇ.'!$B76))</f>
        <v>#VALUE!</v>
      </c>
    </row>
    <row r="77" spans="2:22" ht="30" x14ac:dyDescent="0.25">
      <c r="B77" s="29" t="s">
        <v>76</v>
      </c>
      <c r="E77" s="1" t="str">
        <f t="shared" ca="1" si="0"/>
        <v>04.01.10</v>
      </c>
      <c r="F77" s="30" t="str">
        <f ca="1">IF(OR($E77="",$E77="Total Geral"),"",IF(LEN($E77)&lt;6,VLOOKUP($E77,'[1]MEMÓRIA DE CÁLCULO'!$F:$W,2,FALSE),VLOOKUP($E77,'[1]MEMÓRIA DE CÁLCULO'!$F:$W,5,FALSE)))</f>
        <v>PLACA DE IDENTIFICACAO DE OBRA PUBLICA,INCLUSIVE PINTURA E SUPORTES DE MADEIRA.FORNECIMENTO E COLOCACAO</v>
      </c>
      <c r="G77" s="1" t="str">
        <f ca="1">IF(OR(ISBLANK($E77),$E77="Total Geral"),"",IF(LEN($E77)&lt;6,"",VLOOKUP($E77,'[1]MEMÓRIA DE CÁLCULO'!$F:$W,3,FALSE)))</f>
        <v>02.020.0001-0</v>
      </c>
      <c r="H77" s="1" t="str">
        <f ca="1">IF(OR(ISBLANK($E77),$E77="Total Geral"),"",IF(LEN($E77)&lt;6,"",VLOOKUP($E77,'[1]MEMÓRIA DE CÁLCULO'!$F:$W,4,FALSE)))</f>
        <v>02.020.0001-A</v>
      </c>
      <c r="I77" s="2" t="str">
        <f ca="1">IF(OR(ISBLANK($E77),$E77="Total Geral"),"",IF(LEN($E77)&lt;6,"",VLOOKUP($E77,'[1]MEMÓRIA DE CÁLCULO'!$F:$W,2,FALSE)))</f>
        <v>EMOP</v>
      </c>
      <c r="J77" s="2" t="str">
        <f ca="1">IF(OR(ISBLANK($E77),$E77="Total Geral"),"",IF(LEN($E77)&lt;6,"",VLOOKUP($E77,'[1]MEMÓRIA DE CÁLCULO'!$F:$W,17,FALSE)))</f>
        <v>M2</v>
      </c>
      <c r="K77" s="31">
        <f ca="1">IF(OR(ISBLANK($E77),$E77="Total Geral"),"",IF(LEN($E77)&lt;6,"",VLOOKUP($E77,'[1]MEMÓRIA DE CÁLCULO'!$F:$W,18,FALSE)))</f>
        <v>16</v>
      </c>
      <c r="L77" s="32"/>
      <c r="M77" s="32"/>
      <c r="N77" s="33"/>
      <c r="O77" s="33"/>
      <c r="V77" s="2" t="e">
        <f>IF(ISBLANK($B77),0,COUNTIFS('[1]MEMÓRIA DE CÁLCULO'!$F:$F,'PLANILHA ORÇ.'!$B77))</f>
        <v>#VALUE!</v>
      </c>
    </row>
    <row r="78" spans="2:22" ht="60" x14ac:dyDescent="0.25">
      <c r="B78" s="29" t="s">
        <v>77</v>
      </c>
      <c r="E78" s="1" t="str">
        <f t="shared" ca="1" si="0"/>
        <v>04.01.11</v>
      </c>
      <c r="F78" s="30" t="str">
        <f ca="1">IF(OR($E78="",$E78="Total Geral"),"",IF(LEN($E78)&lt;6,VLOOKUP($E78,'[1]MEMÓRIA DE CÁLCULO'!$F:$W,2,FALSE),VLOOKUP($E78,'[1]MEMÓRIA DE CÁLCULO'!$F:$W,5,FALSE)))</f>
        <v>INSTALACAO E LIGACAO PROVISORIA PARA ABASTECIMENTO DE AGUA EESGOTAMENTO SANITARIO EM CANTEIRO DE OBRAS,INCLUSIVE ESCAVACAO,EXCLUSIVE REPOSICAO DA PAVIMENTACAO DO LOGRADOURO PUBLICO</v>
      </c>
      <c r="G78" s="1" t="str">
        <f ca="1">IF(OR(ISBLANK($E78),$E78="Total Geral"),"",IF(LEN($E78)&lt;6,"",VLOOKUP($E78,'[1]MEMÓRIA DE CÁLCULO'!$F:$W,3,FALSE)))</f>
        <v>02.015.0001-0</v>
      </c>
      <c r="H78" s="1" t="str">
        <f ca="1">IF(OR(ISBLANK($E78),$E78="Total Geral"),"",IF(LEN($E78)&lt;6,"",VLOOKUP($E78,'[1]MEMÓRIA DE CÁLCULO'!$F:$W,4,FALSE)))</f>
        <v>02.015.0001-A</v>
      </c>
      <c r="I78" s="2" t="str">
        <f ca="1">IF(OR(ISBLANK($E78),$E78="Total Geral"),"",IF(LEN($E78)&lt;6,"",VLOOKUP($E78,'[1]MEMÓRIA DE CÁLCULO'!$F:$W,2,FALSE)))</f>
        <v>EMOP</v>
      </c>
      <c r="J78" s="2" t="str">
        <f ca="1">IF(OR(ISBLANK($E78),$E78="Total Geral"),"",IF(LEN($E78)&lt;6,"",VLOOKUP($E78,'[1]MEMÓRIA DE CÁLCULO'!$F:$W,17,FALSE)))</f>
        <v>UN</v>
      </c>
      <c r="K78" s="31">
        <f ca="1">IF(OR(ISBLANK($E78),$E78="Total Geral"),"",IF(LEN($E78)&lt;6,"",VLOOKUP($E78,'[1]MEMÓRIA DE CÁLCULO'!$F:$W,18,FALSE)))</f>
        <v>1</v>
      </c>
      <c r="L78" s="32"/>
      <c r="M78" s="32"/>
      <c r="N78" s="33"/>
      <c r="O78" s="33"/>
      <c r="V78" s="2" t="e">
        <f>IF(ISBLANK($B78),0,COUNTIFS('[1]MEMÓRIA DE CÁLCULO'!$F:$F,'PLANILHA ORÇ.'!$B78))</f>
        <v>#VALUE!</v>
      </c>
    </row>
    <row r="79" spans="2:22" ht="45" x14ac:dyDescent="0.25">
      <c r="B79" s="29" t="s">
        <v>78</v>
      </c>
      <c r="E79" s="1" t="str">
        <f t="shared" ca="1" si="0"/>
        <v>04.01.12</v>
      </c>
      <c r="F79" s="30" t="str">
        <f ca="1">IF(OR($E79="",$E79="Total Geral"),"",IF(LEN($E79)&lt;6,VLOOKUP($E79,'[1]MEMÓRIA DE CÁLCULO'!$F:$W,2,FALSE),VLOOKUP($E79,'[1]MEMÓRIA DE CÁLCULO'!$F:$W,5,FALSE)))</f>
        <v>INSTALACAO E LIGACAO PROVISORIA DE ALIMENTACAO DE ENERGIA ELETRICA,EM BAIXA TENSAO,PARA CANTEIRO DE OBRAS,M3-CHAVE 100A,CARGA 3KW,20CV,EXCLUSIVE O FORNECIMENTO DO MEDIDOR</v>
      </c>
      <c r="G79" s="1" t="str">
        <f ca="1">IF(OR(ISBLANK($E79),$E79="Total Geral"),"",IF(LEN($E79)&lt;6,"",VLOOKUP($E79,'[1]MEMÓRIA DE CÁLCULO'!$F:$W,3,FALSE)))</f>
        <v>02.016.0001-0</v>
      </c>
      <c r="H79" s="1" t="str">
        <f ca="1">IF(OR(ISBLANK($E79),$E79="Total Geral"),"",IF(LEN($E79)&lt;6,"",VLOOKUP($E79,'[1]MEMÓRIA DE CÁLCULO'!$F:$W,4,FALSE)))</f>
        <v>02.016.0001-A</v>
      </c>
      <c r="I79" s="2" t="str">
        <f ca="1">IF(OR(ISBLANK($E79),$E79="Total Geral"),"",IF(LEN($E79)&lt;6,"",VLOOKUP($E79,'[1]MEMÓRIA DE CÁLCULO'!$F:$W,2,FALSE)))</f>
        <v>EMOP</v>
      </c>
      <c r="J79" s="2" t="str">
        <f ca="1">IF(OR(ISBLANK($E79),$E79="Total Geral"),"",IF(LEN($E79)&lt;6,"",VLOOKUP($E79,'[1]MEMÓRIA DE CÁLCULO'!$F:$W,17,FALSE)))</f>
        <v>UN</v>
      </c>
      <c r="K79" s="31">
        <f ca="1">IF(OR(ISBLANK($E79),$E79="Total Geral"),"",IF(LEN($E79)&lt;6,"",VLOOKUP($E79,'[1]MEMÓRIA DE CÁLCULO'!$F:$W,18,FALSE)))</f>
        <v>1</v>
      </c>
      <c r="L79" s="32"/>
      <c r="M79" s="32"/>
      <c r="N79" s="33"/>
      <c r="O79" s="33"/>
      <c r="V79" s="2" t="e">
        <f>IF(ISBLANK($B79),0,COUNTIFS('[1]MEMÓRIA DE CÁLCULO'!$F:$F,'PLANILHA ORÇ.'!$B79))</f>
        <v>#VALUE!</v>
      </c>
    </row>
    <row r="80" spans="2:22" x14ac:dyDescent="0.25">
      <c r="B80" s="29" t="s">
        <v>79</v>
      </c>
      <c r="E80" s="1" t="str">
        <f t="shared" ca="1" si="0"/>
        <v>05</v>
      </c>
      <c r="F80" s="30" t="str">
        <f ca="1">IF(OR($E80="",$E80="Total Geral"),"",IF(LEN($E80)&lt;6,VLOOKUP($E80,'[1]MEMÓRIA DE CÁLCULO'!$F:$W,2,FALSE),VLOOKUP($E80,'[1]MEMÓRIA DE CÁLCULO'!$F:$W,5,FALSE)))</f>
        <v>MOBILIZAÇÃO E DESMOBILIZAÇÃO</v>
      </c>
      <c r="G80" s="1" t="str">
        <f ca="1">IF(OR(ISBLANK($E80),$E80="Total Geral"),"",IF(LEN($E80)&lt;6,"",VLOOKUP($E80,'[1]MEMÓRIA DE CÁLCULO'!$F:$W,3,FALSE)))</f>
        <v/>
      </c>
      <c r="H80" s="1" t="str">
        <f ca="1">IF(OR(ISBLANK($E80),$E80="Total Geral"),"",IF(LEN($E80)&lt;6,"",VLOOKUP($E80,'[1]MEMÓRIA DE CÁLCULO'!$F:$W,4,FALSE)))</f>
        <v/>
      </c>
      <c r="I80" s="2" t="str">
        <f ca="1">IF(OR(ISBLANK($E80),$E80="Total Geral"),"",IF(LEN($E80)&lt;6,"",VLOOKUP($E80,'[1]MEMÓRIA DE CÁLCULO'!$F:$W,2,FALSE)))</f>
        <v/>
      </c>
      <c r="J80" s="2" t="str">
        <f ca="1">IF(OR(ISBLANK($E80),$E80="Total Geral"),"",IF(LEN($E80)&lt;6,"",VLOOKUP($E80,'[1]MEMÓRIA DE CÁLCULO'!$F:$W,17,FALSE)))</f>
        <v/>
      </c>
      <c r="K80" s="31" t="str">
        <f ca="1">IF(OR(ISBLANK($E80),$E80="Total Geral"),"",IF(LEN($E80)&lt;6,"",VLOOKUP($E80,'[1]MEMÓRIA DE CÁLCULO'!$F:$W,18,FALSE)))</f>
        <v/>
      </c>
      <c r="L80" s="32"/>
      <c r="M80" s="32"/>
      <c r="N80" s="33"/>
      <c r="O80" s="33"/>
      <c r="V80" s="2" t="e">
        <f>IF(ISBLANK($B80),0,COUNTIFS('[1]MEMÓRIA DE CÁLCULO'!$F:$F,'PLANILHA ORÇ.'!$B80))</f>
        <v>#VALUE!</v>
      </c>
    </row>
    <row r="81" spans="2:22" x14ac:dyDescent="0.25">
      <c r="B81" s="29" t="s">
        <v>80</v>
      </c>
      <c r="E81" s="1" t="str">
        <f t="shared" ca="1" si="0"/>
        <v>05.01</v>
      </c>
      <c r="F81" s="30" t="str">
        <f ca="1">IF(OR($E81="",$E81="Total Geral"),"",IF(LEN($E81)&lt;6,VLOOKUP($E81,'[1]MEMÓRIA DE CÁLCULO'!$F:$W,2,FALSE),VLOOKUP($E81,'[1]MEMÓRIA DE CÁLCULO'!$F:$W,5,FALSE)))</f>
        <v>MOBILIZAÇÃO E DESMOBILIZAÇÃO DE EQUIPAMENTOS</v>
      </c>
      <c r="G81" s="1" t="str">
        <f ca="1">IF(OR(ISBLANK($E81),$E81="Total Geral"),"",IF(LEN($E81)&lt;6,"",VLOOKUP($E81,'[1]MEMÓRIA DE CÁLCULO'!$F:$W,3,FALSE)))</f>
        <v/>
      </c>
      <c r="H81" s="1" t="str">
        <f ca="1">IF(OR(ISBLANK($E81),$E81="Total Geral"),"",IF(LEN($E81)&lt;6,"",VLOOKUP($E81,'[1]MEMÓRIA DE CÁLCULO'!$F:$W,4,FALSE)))</f>
        <v/>
      </c>
      <c r="I81" s="2" t="str">
        <f ca="1">IF(OR(ISBLANK($E81),$E81="Total Geral"),"",IF(LEN($E81)&lt;6,"",VLOOKUP($E81,'[1]MEMÓRIA DE CÁLCULO'!$F:$W,2,FALSE)))</f>
        <v/>
      </c>
      <c r="J81" s="2" t="str">
        <f ca="1">IF(OR(ISBLANK($E81),$E81="Total Geral"),"",IF(LEN($E81)&lt;6,"",VLOOKUP($E81,'[1]MEMÓRIA DE CÁLCULO'!$F:$W,17,FALSE)))</f>
        <v/>
      </c>
      <c r="K81" s="31" t="str">
        <f ca="1">IF(OR(ISBLANK($E81),$E81="Total Geral"),"",IF(LEN($E81)&lt;6,"",VLOOKUP($E81,'[1]MEMÓRIA DE CÁLCULO'!$F:$W,18,FALSE)))</f>
        <v/>
      </c>
      <c r="L81" s="32"/>
      <c r="M81" s="32"/>
      <c r="N81" s="33"/>
      <c r="O81" s="33"/>
      <c r="V81" s="2" t="e">
        <f>IF(ISBLANK($B81),0,COUNTIFS('[1]MEMÓRIA DE CÁLCULO'!$F:$F,'PLANILHA ORÇ.'!$B81))</f>
        <v>#VALUE!</v>
      </c>
    </row>
    <row r="82" spans="2:22" ht="45" x14ac:dyDescent="0.25">
      <c r="B82" s="29" t="s">
        <v>81</v>
      </c>
      <c r="E82" s="1" t="str">
        <f t="shared" ca="1" si="0"/>
        <v>05.01.01</v>
      </c>
      <c r="F82" s="30" t="str">
        <f ca="1">IF(OR($E82="",$E82="Total Geral"),"",IF(LEN($E82)&lt;6,VLOOKUP($E82,'[1]MEMÓRIA DE CÁLCULO'!$F:$W,2,FALSE),VLOOKUP($E82,'[1]MEMÓRIA DE CÁLCULO'!$F:$W,5,FALSE)))</f>
        <v>CARGA E DESCARGA DE EQUIPAMENTOS PESADOS,EM CARRETAS,EXCLUSIVE O CUSTO HORARIO DO EQUIPAMENTO DURANTE A OPERACAO</v>
      </c>
      <c r="G82" s="1" t="str">
        <f ca="1">IF(OR(ISBLANK($E82),$E82="Total Geral"),"",IF(LEN($E82)&lt;6,"",VLOOKUP($E82,'[1]MEMÓRIA DE CÁLCULO'!$F:$W,3,FALSE)))</f>
        <v>04.014.0091-1</v>
      </c>
      <c r="H82" s="1" t="str">
        <f ca="1">IF(OR(ISBLANK($E82),$E82="Total Geral"),"",IF(LEN($E82)&lt;6,"",VLOOKUP($E82,'[1]MEMÓRIA DE CÁLCULO'!$F:$W,4,FALSE)))</f>
        <v>04.014.0091-B</v>
      </c>
      <c r="I82" s="2" t="str">
        <f ca="1">IF(OR(ISBLANK($E82),$E82="Total Geral"),"",IF(LEN($E82)&lt;6,"",VLOOKUP($E82,'[1]MEMÓRIA DE CÁLCULO'!$F:$W,2,FALSE)))</f>
        <v>EMOP</v>
      </c>
      <c r="J82" s="2" t="str">
        <f ca="1">IF(OR(ISBLANK($E82),$E82="Total Geral"),"",IF(LEN($E82)&lt;6,"",VLOOKUP($E82,'[1]MEMÓRIA DE CÁLCULO'!$F:$W,17,FALSE)))</f>
        <v>T</v>
      </c>
      <c r="K82" s="31">
        <f ca="1">IF(OR(ISBLANK($E82),$E82="Total Geral"),"",IF(LEN($E82)&lt;6,"",VLOOKUP($E82,'[1]MEMÓRIA DE CÁLCULO'!$F:$W,18,FALSE)))</f>
        <v>6.78</v>
      </c>
      <c r="L82" s="32"/>
      <c r="M82" s="32"/>
      <c r="N82" s="33"/>
      <c r="O82" s="33"/>
      <c r="V82" s="2" t="e">
        <f>IF(ISBLANK($B82),0,COUNTIFS('[1]MEMÓRIA DE CÁLCULO'!$F:$F,'PLANILHA ORÇ.'!$B82))</f>
        <v>#VALUE!</v>
      </c>
    </row>
    <row r="83" spans="2:22" ht="45" x14ac:dyDescent="0.25">
      <c r="B83" s="29" t="s">
        <v>82</v>
      </c>
      <c r="E83" s="1" t="str">
        <f t="shared" ca="1" si="0"/>
        <v>05.01.02</v>
      </c>
      <c r="F83" s="30" t="str">
        <f ca="1">IF(OR($E83="",$E83="Total Geral"),"",IF(LEN($E83)&lt;6,VLOOKUP($E83,'[1]MEMÓRIA DE CÁLCULO'!$F:$W,2,FALSE),VLOOKUP($E83,'[1]MEMÓRIA DE CÁLCULO'!$F:$W,5,FALSE)))</f>
        <v>TRANSPORTE DE EQUIPAMENTOS PESADOS EM CARRETAS,EXCLUSIVE A CARGA E DESCARGA(VIDE ITEM 04.014.0091) E O CUSTO HORARIO DOSEQUIPAMENTOS TRANSPORTADOS</v>
      </c>
      <c r="G83" s="1" t="str">
        <f ca="1">IF(OR(ISBLANK($E83),$E83="Total Geral"),"",IF(LEN($E83)&lt;6,"",VLOOKUP($E83,'[1]MEMÓRIA DE CÁLCULO'!$F:$W,3,FALSE)))</f>
        <v>04.005.0350-1</v>
      </c>
      <c r="H83" s="1" t="str">
        <f ca="1">IF(OR(ISBLANK($E83),$E83="Total Geral"),"",IF(LEN($E83)&lt;6,"",VLOOKUP($E83,'[1]MEMÓRIA DE CÁLCULO'!$F:$W,4,FALSE)))</f>
        <v>04.005.0350-B</v>
      </c>
      <c r="I83" s="2" t="str">
        <f ca="1">IF(OR(ISBLANK($E83),$E83="Total Geral"),"",IF(LEN($E83)&lt;6,"",VLOOKUP($E83,'[1]MEMÓRIA DE CÁLCULO'!$F:$W,2,FALSE)))</f>
        <v>EMOP</v>
      </c>
      <c r="J83" s="2" t="str">
        <f ca="1">IF(OR(ISBLANK($E83),$E83="Total Geral"),"",IF(LEN($E83)&lt;6,"",VLOOKUP($E83,'[1]MEMÓRIA DE CÁLCULO'!$F:$W,17,FALSE)))</f>
        <v>T X KM</v>
      </c>
      <c r="K83" s="31">
        <f ca="1">IF(OR(ISBLANK($E83),$E83="Total Geral"),"",IF(LEN($E83)&lt;6,"",VLOOKUP($E83,'[1]MEMÓRIA DE CÁLCULO'!$F:$W,18,FALSE)))</f>
        <v>416.97</v>
      </c>
      <c r="L83" s="32"/>
      <c r="M83" s="32"/>
      <c r="N83" s="33"/>
      <c r="O83" s="33"/>
      <c r="V83" s="2" t="e">
        <f>IF(ISBLANK($B83),0,COUNTIFS('[1]MEMÓRIA DE CÁLCULO'!$F:$F,'PLANILHA ORÇ.'!$B83))</f>
        <v>#VALUE!</v>
      </c>
    </row>
    <row r="84" spans="2:22" x14ac:dyDescent="0.25">
      <c r="B84" s="29" t="s">
        <v>83</v>
      </c>
      <c r="E84" s="1" t="str">
        <f t="shared" ca="1" si="0"/>
        <v>06</v>
      </c>
      <c r="F84" s="30" t="str">
        <f ca="1">IF(OR($E84="",$E84="Total Geral"),"",IF(LEN($E84)&lt;6,VLOOKUP($E84,'[1]MEMÓRIA DE CÁLCULO'!$F:$W,2,FALSE),VLOOKUP($E84,'[1]MEMÓRIA DE CÁLCULO'!$F:$W,5,FALSE)))</f>
        <v>CONTROLE DE QUALIDADE</v>
      </c>
      <c r="G84" s="1" t="str">
        <f ca="1">IF(OR(ISBLANK($E84),$E84="Total Geral"),"",IF(LEN($E84)&lt;6,"",VLOOKUP($E84,'[1]MEMÓRIA DE CÁLCULO'!$F:$W,3,FALSE)))</f>
        <v/>
      </c>
      <c r="H84" s="1" t="str">
        <f ca="1">IF(OR(ISBLANK($E84),$E84="Total Geral"),"",IF(LEN($E84)&lt;6,"",VLOOKUP($E84,'[1]MEMÓRIA DE CÁLCULO'!$F:$W,4,FALSE)))</f>
        <v/>
      </c>
      <c r="I84" s="2" t="str">
        <f ca="1">IF(OR(ISBLANK($E84),$E84="Total Geral"),"",IF(LEN($E84)&lt;6,"",VLOOKUP($E84,'[1]MEMÓRIA DE CÁLCULO'!$F:$W,2,FALSE)))</f>
        <v/>
      </c>
      <c r="J84" s="2" t="str">
        <f ca="1">IF(OR(ISBLANK($E84),$E84="Total Geral"),"",IF(LEN($E84)&lt;6,"",VLOOKUP($E84,'[1]MEMÓRIA DE CÁLCULO'!$F:$W,17,FALSE)))</f>
        <v/>
      </c>
      <c r="K84" s="31" t="str">
        <f ca="1">IF(OR(ISBLANK($E84),$E84="Total Geral"),"",IF(LEN($E84)&lt;6,"",VLOOKUP($E84,'[1]MEMÓRIA DE CÁLCULO'!$F:$W,18,FALSE)))</f>
        <v/>
      </c>
      <c r="L84" s="32"/>
      <c r="M84" s="32"/>
      <c r="N84" s="33"/>
      <c r="O84" s="33"/>
      <c r="R84" s="1">
        <v>4750.5</v>
      </c>
      <c r="S84" s="1" t="b">
        <f ca="1">K84=R84</f>
        <v>0</v>
      </c>
      <c r="V84" s="2" t="e">
        <f>IF(ISBLANK($B84),0,COUNTIFS('[1]MEMÓRIA DE CÁLCULO'!$F:$F,'PLANILHA ORÇ.'!$B84))</f>
        <v>#VALUE!</v>
      </c>
    </row>
    <row r="85" spans="2:22" x14ac:dyDescent="0.25">
      <c r="B85" s="29" t="s">
        <v>84</v>
      </c>
      <c r="E85" s="1" t="str">
        <f t="shared" ca="1" si="0"/>
        <v>06.01</v>
      </c>
      <c r="F85" s="30" t="str">
        <f ca="1">IF(OR($E85="",$E85="Total Geral"),"",IF(LEN($E85)&lt;6,VLOOKUP($E85,'[1]MEMÓRIA DE CÁLCULO'!$F:$W,2,FALSE),VLOOKUP($E85,'[1]MEMÓRIA DE CÁLCULO'!$F:$W,5,FALSE)))</f>
        <v>CONTROLE TECNOLÓGICO DE CONCRETO</v>
      </c>
      <c r="G85" s="1" t="str">
        <f ca="1">IF(OR(ISBLANK($E85),$E85="Total Geral"),"",IF(LEN($E85)&lt;6,"",VLOOKUP($E85,'[1]MEMÓRIA DE CÁLCULO'!$F:$W,3,FALSE)))</f>
        <v/>
      </c>
      <c r="H85" s="1" t="str">
        <f ca="1">IF(OR(ISBLANK($E85),$E85="Total Geral"),"",IF(LEN($E85)&lt;6,"",VLOOKUP($E85,'[1]MEMÓRIA DE CÁLCULO'!$F:$W,4,FALSE)))</f>
        <v/>
      </c>
      <c r="I85" s="2" t="str">
        <f ca="1">IF(OR(ISBLANK($E85),$E85="Total Geral"),"",IF(LEN($E85)&lt;6,"",VLOOKUP($E85,'[1]MEMÓRIA DE CÁLCULO'!$F:$W,2,FALSE)))</f>
        <v/>
      </c>
      <c r="J85" s="2" t="str">
        <f ca="1">IF(OR(ISBLANK($E85),$E85="Total Geral"),"",IF(LEN($E85)&lt;6,"",VLOOKUP($E85,'[1]MEMÓRIA DE CÁLCULO'!$F:$W,17,FALSE)))</f>
        <v/>
      </c>
      <c r="K85" s="31" t="str">
        <f ca="1">IF(OR(ISBLANK($E85),$E85="Total Geral"),"",IF(LEN($E85)&lt;6,"",VLOOKUP($E85,'[1]MEMÓRIA DE CÁLCULO'!$F:$W,18,FALSE)))</f>
        <v/>
      </c>
      <c r="L85" s="32"/>
      <c r="M85" s="32"/>
      <c r="N85" s="33"/>
      <c r="O85" s="33"/>
      <c r="R85" s="1">
        <v>3104</v>
      </c>
      <c r="S85" s="1" t="b">
        <f t="shared" ref="S85:S111" ca="1" si="1">K85=R85</f>
        <v>0</v>
      </c>
      <c r="V85" s="2" t="e">
        <f>IF(ISBLANK($B85),0,COUNTIFS('[1]MEMÓRIA DE CÁLCULO'!$F:$F,'PLANILHA ORÇ.'!$B85))</f>
        <v>#VALUE!</v>
      </c>
    </row>
    <row r="86" spans="2:22" ht="90" x14ac:dyDescent="0.25">
      <c r="B86" s="29" t="s">
        <v>85</v>
      </c>
      <c r="E86" s="1" t="str">
        <f t="shared" ca="1" si="0"/>
        <v>06.01.01</v>
      </c>
      <c r="F86" s="30" t="str">
        <f ca="1">IF(OR($E86="",$E86="Total Geral"),"",IF(LEN($E86)&lt;6,VLOOKUP($E86,'[1]MEMÓRIA DE CÁLCULO'!$F:$W,2,FALSE),VLOOKUP($E86,'[1]MEMÓRIA DE CÁLCULO'!$F:$W,5,FALSE)))</f>
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</c>
      <c r="G86" s="1" t="str">
        <f ca="1">IF(OR(ISBLANK($E86),$E86="Total Geral"),"",IF(LEN($E86)&lt;6,"",VLOOKUP($E86,'[1]MEMÓRIA DE CÁLCULO'!$F:$W,3,FALSE)))</f>
        <v>01.001.0150-0</v>
      </c>
      <c r="H86" s="1" t="str">
        <f ca="1">IF(OR(ISBLANK($E86),$E86="Total Geral"),"",IF(LEN($E86)&lt;6,"",VLOOKUP($E86,'[1]MEMÓRIA DE CÁLCULO'!$F:$W,4,FALSE)))</f>
        <v>01.001.0150-A</v>
      </c>
      <c r="I86" s="2" t="str">
        <f ca="1">IF(OR(ISBLANK($E86),$E86="Total Geral"),"",IF(LEN($E86)&lt;6,"",VLOOKUP($E86,'[1]MEMÓRIA DE CÁLCULO'!$F:$W,2,FALSE)))</f>
        <v>EMOP</v>
      </c>
      <c r="J86" s="2" t="str">
        <f ca="1">IF(OR(ISBLANK($E86),$E86="Total Geral"),"",IF(LEN($E86)&lt;6,"",VLOOKUP($E86,'[1]MEMÓRIA DE CÁLCULO'!$F:$W,17,FALSE)))</f>
        <v>M3</v>
      </c>
      <c r="K86" s="31">
        <f ca="1">IF(OR(ISBLANK($E86),$E86="Total Geral"),"",IF(LEN($E86)&lt;6,"",VLOOKUP($E86,'[1]MEMÓRIA DE CÁLCULO'!$F:$W,18,FALSE)))</f>
        <v>336.5</v>
      </c>
      <c r="L86" s="32"/>
      <c r="M86" s="32"/>
      <c r="N86" s="33"/>
      <c r="O86" s="33"/>
      <c r="R86" s="1">
        <v>4035.2</v>
      </c>
      <c r="S86" s="1" t="b">
        <f t="shared" ca="1" si="1"/>
        <v>0</v>
      </c>
      <c r="V86" s="2" t="e">
        <f>IF(ISBLANK($B86),0,COUNTIFS('[1]MEMÓRIA DE CÁLCULO'!$F:$F,'PLANILHA ORÇ.'!$B86))</f>
        <v>#VALUE!</v>
      </c>
    </row>
    <row r="87" spans="2:22" x14ac:dyDescent="0.25">
      <c r="B87" s="29" t="s">
        <v>86</v>
      </c>
      <c r="E87" s="1" t="str">
        <f t="shared" ca="1" si="0"/>
        <v>07</v>
      </c>
      <c r="F87" s="30" t="str">
        <f ca="1">IF(OR($E87="",$E87="Total Geral"),"",IF(LEN($E87)&lt;6,VLOOKUP($E87,'[1]MEMÓRIA DE CÁLCULO'!$F:$W,2,FALSE),VLOOKUP($E87,'[1]MEMÓRIA DE CÁLCULO'!$F:$W,5,FALSE)))</f>
        <v>SERVIÇOS PRELIMINARES</v>
      </c>
      <c r="G87" s="1" t="str">
        <f ca="1">IF(OR(ISBLANK($E87),$E87="Total Geral"),"",IF(LEN($E87)&lt;6,"",VLOOKUP($E87,'[1]MEMÓRIA DE CÁLCULO'!$F:$W,3,FALSE)))</f>
        <v/>
      </c>
      <c r="H87" s="1" t="str">
        <f ca="1">IF(OR(ISBLANK($E87),$E87="Total Geral"),"",IF(LEN($E87)&lt;6,"",VLOOKUP($E87,'[1]MEMÓRIA DE CÁLCULO'!$F:$W,4,FALSE)))</f>
        <v/>
      </c>
      <c r="I87" s="2" t="str">
        <f ca="1">IF(OR(ISBLANK($E87),$E87="Total Geral"),"",IF(LEN($E87)&lt;6,"",VLOOKUP($E87,'[1]MEMÓRIA DE CÁLCULO'!$F:$W,2,FALSE)))</f>
        <v/>
      </c>
      <c r="J87" s="2" t="str">
        <f ca="1">IF(OR(ISBLANK($E87),$E87="Total Geral"),"",IF(LEN($E87)&lt;6,"",VLOOKUP($E87,'[1]MEMÓRIA DE CÁLCULO'!$F:$W,17,FALSE)))</f>
        <v/>
      </c>
      <c r="K87" s="31" t="str">
        <f ca="1">IF(OR(ISBLANK($E87),$E87="Total Geral"),"",IF(LEN($E87)&lt;6,"",VLOOKUP($E87,'[1]MEMÓRIA DE CÁLCULO'!$F:$W,18,FALSE)))</f>
        <v/>
      </c>
      <c r="L87" s="32"/>
      <c r="M87" s="32"/>
      <c r="N87" s="33"/>
      <c r="O87" s="33"/>
      <c r="R87" s="1">
        <v>8163.35</v>
      </c>
      <c r="S87" s="1" t="b">
        <f t="shared" ca="1" si="1"/>
        <v>0</v>
      </c>
      <c r="V87" s="2" t="e">
        <f>IF(ISBLANK($B87),0,COUNTIFS('[1]MEMÓRIA DE CÁLCULO'!$F:$F,'PLANILHA ORÇ.'!$B87))</f>
        <v>#VALUE!</v>
      </c>
    </row>
    <row r="88" spans="2:22" x14ac:dyDescent="0.25">
      <c r="B88" s="29" t="s">
        <v>87</v>
      </c>
      <c r="E88" s="1" t="str">
        <f t="shared" ca="1" si="0"/>
        <v>07.01</v>
      </c>
      <c r="F88" s="30" t="str">
        <f ca="1">IF(OR($E88="",$E88="Total Geral"),"",IF(LEN($E88)&lt;6,VLOOKUP($E88,'[1]MEMÓRIA DE CÁLCULO'!$F:$W,2,FALSE),VLOOKUP($E88,'[1]MEMÓRIA DE CÁLCULO'!$F:$W,5,FALSE)))</f>
        <v>SINALIZAÇÃO PROVISÓRIA DE TRAFEGO</v>
      </c>
      <c r="G88" s="1" t="str">
        <f ca="1">IF(OR(ISBLANK($E88),$E88="Total Geral"),"",IF(LEN($E88)&lt;6,"",VLOOKUP($E88,'[1]MEMÓRIA DE CÁLCULO'!$F:$W,3,FALSE)))</f>
        <v/>
      </c>
      <c r="H88" s="1" t="str">
        <f ca="1">IF(OR(ISBLANK($E88),$E88="Total Geral"),"",IF(LEN($E88)&lt;6,"",VLOOKUP($E88,'[1]MEMÓRIA DE CÁLCULO'!$F:$W,4,FALSE)))</f>
        <v/>
      </c>
      <c r="I88" s="2" t="str">
        <f ca="1">IF(OR(ISBLANK($E88),$E88="Total Geral"),"",IF(LEN($E88)&lt;6,"",VLOOKUP($E88,'[1]MEMÓRIA DE CÁLCULO'!$F:$W,2,FALSE)))</f>
        <v/>
      </c>
      <c r="J88" s="2" t="str">
        <f ca="1">IF(OR(ISBLANK($E88),$E88="Total Geral"),"",IF(LEN($E88)&lt;6,"",VLOOKUP($E88,'[1]MEMÓRIA DE CÁLCULO'!$F:$W,17,FALSE)))</f>
        <v/>
      </c>
      <c r="K88" s="31" t="str">
        <f ca="1">IF(OR(ISBLANK($E88),$E88="Total Geral"),"",IF(LEN($E88)&lt;6,"",VLOOKUP($E88,'[1]MEMÓRIA DE CÁLCULO'!$F:$W,18,FALSE)))</f>
        <v/>
      </c>
      <c r="L88" s="32"/>
      <c r="M88" s="32"/>
      <c r="N88" s="33"/>
      <c r="O88" s="33"/>
      <c r="R88" s="1">
        <v>289798.92</v>
      </c>
      <c r="S88" s="1" t="b">
        <f t="shared" ca="1" si="1"/>
        <v>0</v>
      </c>
      <c r="V88" s="2" t="e">
        <f>IF(ISBLANK($B88),0,COUNTIFS('[1]MEMÓRIA DE CÁLCULO'!$F:$F,'PLANILHA ORÇ.'!$B88))</f>
        <v>#VALUE!</v>
      </c>
    </row>
    <row r="89" spans="2:22" ht="45" x14ac:dyDescent="0.25">
      <c r="B89" s="29" t="s">
        <v>88</v>
      </c>
      <c r="E89" s="1" t="str">
        <f t="shared" ca="1" si="0"/>
        <v>07.01.01</v>
      </c>
      <c r="F89" s="30" t="str">
        <f ca="1">IF(OR($E89="",$E89="Total Geral"),"",IF(LEN($E89)&lt;6,VLOOKUP($E89,'[1]MEMÓRIA DE CÁLCULO'!$F:$W,2,FALSE),VLOOKUP($E89,'[1]MEMÓRIA DE CÁLCULO'!$F:$W,5,FALSE)))</f>
        <v>Proteção de canteiro de obra em áreas públicas, compreendendo tela plástica, estrutura de madeira a cada 3m de distância com base de concreto, utilização 2 vezes.</v>
      </c>
      <c r="G89" s="1" t="str">
        <f ca="1">IF(OR(ISBLANK($E89),$E89="Total Geral"),"",IF(LEN($E89)&lt;6,"",VLOOKUP($E89,'[1]MEMÓRIA DE CÁLCULO'!$F:$W,3,FALSE)))</f>
        <v>AD 25.05.0500 (A)</v>
      </c>
      <c r="H89" s="1" t="str">
        <f ca="1">IF(OR(ISBLANK($E89),$E89="Total Geral"),"",IF(LEN($E89)&lt;6,"",VLOOKUP($E89,'[1]MEMÓRIA DE CÁLCULO'!$F:$W,4,FALSE)))</f>
        <v>AD 24.05.0500 (A)</v>
      </c>
      <c r="I89" s="2" t="str">
        <f ca="1">IF(OR(ISBLANK($E89),$E89="Total Geral"),"",IF(LEN($E89)&lt;6,"",VLOOKUP($E89,'[1]MEMÓRIA DE CÁLCULO'!$F:$W,2,FALSE)))</f>
        <v>SCO</v>
      </c>
      <c r="J89" s="2" t="str">
        <f ca="1">IF(OR(ISBLANK($E89),$E89="Total Geral"),"",IF(LEN($E89)&lt;6,"",VLOOKUP($E89,'[1]MEMÓRIA DE CÁLCULO'!$F:$W,17,FALSE)))</f>
        <v>m</v>
      </c>
      <c r="K89" s="31">
        <f ca="1">IF(OR(ISBLANK($E89),$E89="Total Geral"),"",IF(LEN($E89)&lt;6,"",VLOOKUP($E89,'[1]MEMÓRIA DE CÁLCULO'!$F:$W,18,FALSE)))</f>
        <v>630</v>
      </c>
      <c r="L89" s="32"/>
      <c r="M89" s="32"/>
      <c r="N89" s="33"/>
      <c r="O89" s="33"/>
      <c r="R89" s="1">
        <v>8163.35</v>
      </c>
      <c r="S89" s="1" t="b">
        <f t="shared" ca="1" si="1"/>
        <v>0</v>
      </c>
      <c r="V89" s="2" t="e">
        <f>IF(ISBLANK($B89),0,COUNTIFS('[1]MEMÓRIA DE CÁLCULO'!$F:$F,'PLANILHA ORÇ.'!$B89))</f>
        <v>#VALUE!</v>
      </c>
    </row>
    <row r="90" spans="2:22" ht="60" x14ac:dyDescent="0.25">
      <c r="B90" s="29" t="s">
        <v>89</v>
      </c>
      <c r="E90" s="1" t="str">
        <f t="shared" ref="E90:E153" ca="1" si="2">IF(OFFSET(E90,0,-3)=0,"",OFFSET(E90,0,-3))</f>
        <v>07.01.02</v>
      </c>
      <c r="F90" s="30" t="str">
        <f ca="1">IF(OR($E90="",$E90="Total Geral"),"",IF(LEN($E90)&lt;6,VLOOKUP($E90,'[1]MEMÓRIA DE CÁLCULO'!$F:$W,2,FALSE),VLOOKUP($E90,'[1]MEMÓRIA DE CÁLCULO'!$F:$W,5,FALSE)))</f>
        <v>BARRAGEM DE BLOQUEIO DE OBRA NA VIA PUBLICA,DE ACORDO COM ARESOLUCAO DA PREFEITURA-RJ,COMPREENDENDO FORNECIMENTO,COLOCACAO E PINTURA DOS SUPORTES DE MADEIRA COM REAPROVEITAMENTO DO CONJUNTO 40 (QUARENTA) VEZES</v>
      </c>
      <c r="G90" s="1" t="str">
        <f ca="1">IF(OR(ISBLANK($E90),$E90="Total Geral"),"",IF(LEN($E90)&lt;6,"",VLOOKUP($E90,'[1]MEMÓRIA DE CÁLCULO'!$F:$W,3,FALSE)))</f>
        <v>02.020.0005-0</v>
      </c>
      <c r="H90" s="1" t="str">
        <f ca="1">IF(OR(ISBLANK($E90),$E90="Total Geral"),"",IF(LEN($E90)&lt;6,"",VLOOKUP($E90,'[1]MEMÓRIA DE CÁLCULO'!$F:$W,4,FALSE)))</f>
        <v>02.020.0005-A</v>
      </c>
      <c r="I90" s="2" t="str">
        <f ca="1">IF(OR(ISBLANK($E90),$E90="Total Geral"),"",IF(LEN($E90)&lt;6,"",VLOOKUP($E90,'[1]MEMÓRIA DE CÁLCULO'!$F:$W,2,FALSE)))</f>
        <v>EMOP</v>
      </c>
      <c r="J90" s="2" t="str">
        <f ca="1">IF(OR(ISBLANK($E90),$E90="Total Geral"),"",IF(LEN($E90)&lt;6,"",VLOOKUP($E90,'[1]MEMÓRIA DE CÁLCULO'!$F:$W,17,FALSE)))</f>
        <v>M</v>
      </c>
      <c r="K90" s="31">
        <f ca="1">IF(OR(ISBLANK($E90),$E90="Total Geral"),"",IF(LEN($E90)&lt;6,"",VLOOKUP($E90,'[1]MEMÓRIA DE CÁLCULO'!$F:$W,18,FALSE)))</f>
        <v>12</v>
      </c>
      <c r="L90" s="32"/>
      <c r="M90" s="32"/>
      <c r="N90" s="33"/>
      <c r="O90" s="33"/>
      <c r="R90" s="1">
        <v>10560</v>
      </c>
      <c r="S90" s="1" t="b">
        <f t="shared" ca="1" si="1"/>
        <v>0</v>
      </c>
      <c r="V90" s="2" t="e">
        <f>IF(ISBLANK($B90),0,COUNTIFS('[1]MEMÓRIA DE CÁLCULO'!$F:$F,'PLANILHA ORÇ.'!$B90))</f>
        <v>#VALUE!</v>
      </c>
    </row>
    <row r="91" spans="2:22" ht="60" x14ac:dyDescent="0.25">
      <c r="B91" s="29" t="s">
        <v>90</v>
      </c>
      <c r="E91" s="1" t="str">
        <f t="shared" ca="1" si="2"/>
        <v>07.01.03</v>
      </c>
      <c r="F91" s="30" t="str">
        <f ca="1">IF(OR($E91="",$E91="Total Geral"),"",IF(LEN($E91)&lt;6,VLOOKUP($E91,'[1]MEMÓRIA DE CÁLCULO'!$F:$W,2,FALSE),VLOOKUP($E91,'[1]MEMÓRIA DE CÁLCULO'!$F:$W,5,FALSE)))</f>
        <v>PLACA DE SINALIZACAO PREVENTIVA PARA OBRA NA VIA PUBLICA,DEACORDO COM A RESOLUCAO DA PREFEITURA-RJ, COMPREENDENDO FORNECIMENTO E PINTURA DA PLACA E DOS SUPORTES DE MADEIRA.FORNECIMENTO E COLOCACAO</v>
      </c>
      <c r="G91" s="1" t="str">
        <f ca="1">IF(OR(ISBLANK($E91),$E91="Total Geral"),"",IF(LEN($E91)&lt;6,"",VLOOKUP($E91,'[1]MEMÓRIA DE CÁLCULO'!$F:$W,3,FALSE)))</f>
        <v>02.030.0005-0</v>
      </c>
      <c r="H91" s="1" t="str">
        <f ca="1">IF(OR(ISBLANK($E91),$E91="Total Geral"),"",IF(LEN($E91)&lt;6,"",VLOOKUP($E91,'[1]MEMÓRIA DE CÁLCULO'!$F:$W,4,FALSE)))</f>
        <v>02.030.0005-A</v>
      </c>
      <c r="I91" s="2" t="str">
        <f ca="1">IF(OR(ISBLANK($E91),$E91="Total Geral"),"",IF(LEN($E91)&lt;6,"",VLOOKUP($E91,'[1]MEMÓRIA DE CÁLCULO'!$F:$W,2,FALSE)))</f>
        <v>EMOP</v>
      </c>
      <c r="J91" s="2" t="str">
        <f ca="1">IF(OR(ISBLANK($E91),$E91="Total Geral"),"",IF(LEN($E91)&lt;6,"",VLOOKUP($E91,'[1]MEMÓRIA DE CÁLCULO'!$F:$W,17,FALSE)))</f>
        <v>UN</v>
      </c>
      <c r="K91" s="31">
        <f ca="1">IF(OR(ISBLANK($E91),$E91="Total Geral"),"",IF(LEN($E91)&lt;6,"",VLOOKUP($E91,'[1]MEMÓRIA DE CÁLCULO'!$F:$W,18,FALSE)))</f>
        <v>10</v>
      </c>
      <c r="L91" s="32"/>
      <c r="M91" s="32"/>
      <c r="N91" s="33"/>
      <c r="O91" s="33"/>
      <c r="R91" s="1">
        <v>2120</v>
      </c>
      <c r="S91" s="1" t="b">
        <f t="shared" ca="1" si="1"/>
        <v>0</v>
      </c>
      <c r="V91" s="2" t="e">
        <f>IF(ISBLANK($B91),0,COUNTIFS('[1]MEMÓRIA DE CÁLCULO'!$F:$F,'PLANILHA ORÇ.'!$B91))</f>
        <v>#VALUE!</v>
      </c>
    </row>
    <row r="92" spans="2:22" x14ac:dyDescent="0.25">
      <c r="B92" s="29" t="s">
        <v>91</v>
      </c>
      <c r="E92" s="1" t="str">
        <f t="shared" ca="1" si="2"/>
        <v>07.02</v>
      </c>
      <c r="F92" s="30" t="str">
        <f ca="1">IF(OR($E92="",$E92="Total Geral"),"",IF(LEN($E92)&lt;6,VLOOKUP($E92,'[1]MEMÓRIA DE CÁLCULO'!$F:$W,2,FALSE),VLOOKUP($E92,'[1]MEMÓRIA DE CÁLCULO'!$F:$W,5,FALSE)))</f>
        <v>DESMATAMENO E LIMPEZA DO TERRENO</v>
      </c>
      <c r="G92" s="1" t="str">
        <f ca="1">IF(OR(ISBLANK($E92),$E92="Total Geral"),"",IF(LEN($E92)&lt;6,"",VLOOKUP($E92,'[1]MEMÓRIA DE CÁLCULO'!$F:$W,3,FALSE)))</f>
        <v/>
      </c>
      <c r="H92" s="1" t="str">
        <f ca="1">IF(OR(ISBLANK($E92),$E92="Total Geral"),"",IF(LEN($E92)&lt;6,"",VLOOKUP($E92,'[1]MEMÓRIA DE CÁLCULO'!$F:$W,4,FALSE)))</f>
        <v/>
      </c>
      <c r="I92" s="2" t="str">
        <f ca="1">IF(OR(ISBLANK($E92),$E92="Total Geral"),"",IF(LEN($E92)&lt;6,"",VLOOKUP($E92,'[1]MEMÓRIA DE CÁLCULO'!$F:$W,2,FALSE)))</f>
        <v/>
      </c>
      <c r="J92" s="2" t="str">
        <f ca="1">IF(OR(ISBLANK($E92),$E92="Total Geral"),"",IF(LEN($E92)&lt;6,"",VLOOKUP($E92,'[1]MEMÓRIA DE CÁLCULO'!$F:$W,17,FALSE)))</f>
        <v/>
      </c>
      <c r="K92" s="31" t="str">
        <f ca="1">IF(OR(ISBLANK($E92),$E92="Total Geral"),"",IF(LEN($E92)&lt;6,"",VLOOKUP($E92,'[1]MEMÓRIA DE CÁLCULO'!$F:$W,18,FALSE)))</f>
        <v/>
      </c>
      <c r="L92" s="32"/>
      <c r="M92" s="32"/>
      <c r="N92" s="33"/>
      <c r="O92" s="33"/>
      <c r="R92" s="1">
        <v>596.25</v>
      </c>
      <c r="S92" s="1" t="b">
        <f t="shared" ca="1" si="1"/>
        <v>0</v>
      </c>
      <c r="V92" s="2" t="e">
        <f>IF(ISBLANK($B92),0,COUNTIFS('[1]MEMÓRIA DE CÁLCULO'!$F:$F,'PLANILHA ORÇ.'!$B92))</f>
        <v>#VALUE!</v>
      </c>
    </row>
    <row r="93" spans="2:22" ht="30" x14ac:dyDescent="0.25">
      <c r="B93" s="29" t="s">
        <v>92</v>
      </c>
      <c r="E93" s="1" t="str">
        <f t="shared" ca="1" si="2"/>
        <v>07.02.01</v>
      </c>
      <c r="F93" s="30" t="str">
        <f ca="1">IF(OR($E93="",$E93="Total Geral"),"",IF(LEN($E93)&lt;6,VLOOKUP($E93,'[1]MEMÓRIA DE CÁLCULO'!$F:$W,2,FALSE),VLOOKUP($E93,'[1]MEMÓRIA DE CÁLCULO'!$F:$W,5,FALSE)))</f>
        <v>ROCADO A FOICE E MACHADO EM MATA DE PEQUENO PORTE E QUEIMA DOS RESIDUOS SEM DESTOCAMENTO OU REMOCAO</v>
      </c>
      <c r="G93" s="1" t="str">
        <f ca="1">IF(OR(ISBLANK($E93),$E93="Total Geral"),"",IF(LEN($E93)&lt;6,"",VLOOKUP($E93,'[1]MEMÓRIA DE CÁLCULO'!$F:$W,3,FALSE)))</f>
        <v>01.005.0007-0</v>
      </c>
      <c r="H93" s="1" t="str">
        <f ca="1">IF(OR(ISBLANK($E93),$E93="Total Geral"),"",IF(LEN($E93)&lt;6,"",VLOOKUP($E93,'[1]MEMÓRIA DE CÁLCULO'!$F:$W,4,FALSE)))</f>
        <v>01.005.0007-A</v>
      </c>
      <c r="I93" s="2" t="str">
        <f ca="1">IF(OR(ISBLANK($E93),$E93="Total Geral"),"",IF(LEN($E93)&lt;6,"",VLOOKUP($E93,'[1]MEMÓRIA DE CÁLCULO'!$F:$W,2,FALSE)))</f>
        <v>EMOP</v>
      </c>
      <c r="J93" s="2" t="str">
        <f ca="1">IF(OR(ISBLANK($E93),$E93="Total Geral"),"",IF(LEN($E93)&lt;6,"",VLOOKUP($E93,'[1]MEMÓRIA DE CÁLCULO'!$F:$W,17,FALSE)))</f>
        <v>M2</v>
      </c>
      <c r="K93" s="31">
        <f ca="1">IF(OR(ISBLANK($E93),$E93="Total Geral"),"",IF(LEN($E93)&lt;6,"",VLOOKUP($E93,'[1]MEMÓRIA DE CÁLCULO'!$F:$W,18,FALSE)))</f>
        <v>5638</v>
      </c>
      <c r="L93" s="32"/>
      <c r="M93" s="32"/>
      <c r="N93" s="33"/>
      <c r="O93" s="33"/>
      <c r="R93" s="1">
        <v>539</v>
      </c>
      <c r="S93" s="1" t="b">
        <f t="shared" ca="1" si="1"/>
        <v>0</v>
      </c>
      <c r="V93" s="2" t="e">
        <f>IF(ISBLANK($B93),0,COUNTIFS('[1]MEMÓRIA DE CÁLCULO'!$F:$F,'PLANILHA ORÇ.'!$B93))</f>
        <v>#VALUE!</v>
      </c>
    </row>
    <row r="94" spans="2:22" ht="45" x14ac:dyDescent="0.25">
      <c r="B94" s="29" t="s">
        <v>93</v>
      </c>
      <c r="E94" s="1" t="str">
        <f t="shared" ca="1" si="2"/>
        <v>07.02.02</v>
      </c>
      <c r="F94" s="30" t="str">
        <f ca="1">IF(OR($E94="",$E94="Total Geral"),"",IF(LEN($E94)&lt;6,VLOOKUP($E94,'[1]MEMÓRIA DE CÁLCULO'!$F:$W,2,FALSE),VLOOKUP($E94,'[1]MEMÓRIA DE CÁLCULO'!$F:$W,5,FALSE)))</f>
        <v>CORTE,DESGALHAMENTO,DESTOCAMENTO E DESENRAIZAMENTO DE ARVORE,COM ALTURA DE 3,00 A 5,00M E DIAMETRO EM TORNO DE 25CM,COMAUXILIO DE EQUIPAMENTO MECANICO</v>
      </c>
      <c r="G94" s="1" t="str">
        <f ca="1">IF(OR(ISBLANK($E94),$E94="Total Geral"),"",IF(LEN($E94)&lt;6,"",VLOOKUP($E94,'[1]MEMÓRIA DE CÁLCULO'!$F:$W,3,FALSE)))</f>
        <v>09.005.0053-0</v>
      </c>
      <c r="H94" s="1" t="str">
        <f ca="1">IF(OR(ISBLANK($E94),$E94="Total Geral"),"",IF(LEN($E94)&lt;6,"",VLOOKUP($E94,'[1]MEMÓRIA DE CÁLCULO'!$F:$W,4,FALSE)))</f>
        <v>09.005.0053-A</v>
      </c>
      <c r="I94" s="2" t="str">
        <f ca="1">IF(OR(ISBLANK($E94),$E94="Total Geral"),"",IF(LEN($E94)&lt;6,"",VLOOKUP($E94,'[1]MEMÓRIA DE CÁLCULO'!$F:$W,2,FALSE)))</f>
        <v>EMOP</v>
      </c>
      <c r="J94" s="2" t="str">
        <f ca="1">IF(OR(ISBLANK($E94),$E94="Total Geral"),"",IF(LEN($E94)&lt;6,"",VLOOKUP($E94,'[1]MEMÓRIA DE CÁLCULO'!$F:$W,17,FALSE)))</f>
        <v>UN</v>
      </c>
      <c r="K94" s="31">
        <f ca="1">IF(OR(ISBLANK($E94),$E94="Total Geral"),"",IF(LEN($E94)&lt;6,"",VLOOKUP($E94,'[1]MEMÓRIA DE CÁLCULO'!$F:$W,18,FALSE)))</f>
        <v>85</v>
      </c>
      <c r="L94" s="32"/>
      <c r="M94" s="32"/>
      <c r="N94" s="33"/>
      <c r="O94" s="33"/>
      <c r="R94" s="1">
        <v>1480.5</v>
      </c>
      <c r="S94" s="1" t="b">
        <f t="shared" ca="1" si="1"/>
        <v>0</v>
      </c>
      <c r="V94" s="2" t="e">
        <f>IF(ISBLANK($B94),0,COUNTIFS('[1]MEMÓRIA DE CÁLCULO'!$F:$F,'PLANILHA ORÇ.'!$B94))</f>
        <v>#VALUE!</v>
      </c>
    </row>
    <row r="95" spans="2:22" ht="60" x14ac:dyDescent="0.25">
      <c r="B95" s="29" t="s">
        <v>94</v>
      </c>
      <c r="E95" s="1" t="str">
        <f t="shared" ca="1" si="2"/>
        <v>07.02.03</v>
      </c>
      <c r="F95" s="30" t="str">
        <f ca="1">IF(OR($E95="",$E95="Total Geral"),"",IF(LEN($E95)&lt;6,VLOOKUP($E95,'[1]MEMÓRIA DE CÁLCULO'!$F:$W,2,FALSE),VLOOKUP($E95,'[1]MEMÓRIA DE CÁLCULO'!$F:$W,5,FALSE)))</f>
        <v>RETIRADA DE MATERIAL PROVENIENTE DE PODA,DE VARREDURA,OU DELIMPEZAS DIVERSAS,A SER FEITA EM CAMINHAO C/NO MINIMO 4,00M3DE CAPACIDADE,COMPREENDENDO CARGA,DESCARGA E TRANSPORTE ATE30KM DE DISTANCIA</v>
      </c>
      <c r="G95" s="1" t="str">
        <f ca="1">IF(OR(ISBLANK($E95),$E95="Total Geral"),"",IF(LEN($E95)&lt;6,"",VLOOKUP($E95,'[1]MEMÓRIA DE CÁLCULO'!$F:$W,3,FALSE)))</f>
        <v>09.005.0036-0</v>
      </c>
      <c r="H95" s="1" t="str">
        <f ca="1">IF(OR(ISBLANK($E95),$E95="Total Geral"),"",IF(LEN($E95)&lt;6,"",VLOOKUP($E95,'[1]MEMÓRIA DE CÁLCULO'!$F:$W,4,FALSE)))</f>
        <v>09.005.0036-A</v>
      </c>
      <c r="I95" s="2" t="str">
        <f ca="1">IF(OR(ISBLANK($E95),$E95="Total Geral"),"",IF(LEN($E95)&lt;6,"",VLOOKUP($E95,'[1]MEMÓRIA DE CÁLCULO'!$F:$W,2,FALSE)))</f>
        <v>EMOP</v>
      </c>
      <c r="J95" s="2" t="str">
        <f ca="1">IF(OR(ISBLANK($E95),$E95="Total Geral"),"",IF(LEN($E95)&lt;6,"",VLOOKUP($E95,'[1]MEMÓRIA DE CÁLCULO'!$F:$W,17,FALSE)))</f>
        <v>M3</v>
      </c>
      <c r="K95" s="31">
        <f ca="1">IF(OR(ISBLANK($E95),$E95="Total Geral"),"",IF(LEN($E95)&lt;6,"",VLOOKUP($E95,'[1]MEMÓRIA DE CÁLCULO'!$F:$W,18,FALSE)))</f>
        <v>20</v>
      </c>
      <c r="L95" s="32"/>
      <c r="M95" s="32"/>
      <c r="N95" s="33"/>
      <c r="O95" s="33"/>
      <c r="R95" s="1">
        <v>1974</v>
      </c>
      <c r="S95" s="1" t="b">
        <f t="shared" ca="1" si="1"/>
        <v>0</v>
      </c>
      <c r="V95" s="2" t="e">
        <f>IF(ISBLANK($B95),0,COUNTIFS('[1]MEMÓRIA DE CÁLCULO'!$F:$F,'PLANILHA ORÇ.'!$B95))</f>
        <v>#VALUE!</v>
      </c>
    </row>
    <row r="96" spans="2:22" x14ac:dyDescent="0.25">
      <c r="B96" s="29" t="s">
        <v>95</v>
      </c>
      <c r="E96" s="1" t="str">
        <f t="shared" ca="1" si="2"/>
        <v>07.03</v>
      </c>
      <c r="F96" s="30" t="str">
        <f ca="1">IF(OR($E96="",$E96="Total Geral"),"",IF(LEN($E96)&lt;6,VLOOKUP($E96,'[1]MEMÓRIA DE CÁLCULO'!$F:$W,2,FALSE),VLOOKUP($E96,'[1]MEMÓRIA DE CÁLCULO'!$F:$W,5,FALSE)))</f>
        <v>ACESSO PROVISÓRIO E PLATAFORMA DE TRABALHO</v>
      </c>
      <c r="G96" s="1" t="str">
        <f ca="1">IF(OR(ISBLANK($E96),$E96="Total Geral"),"",IF(LEN($E96)&lt;6,"",VLOOKUP($E96,'[1]MEMÓRIA DE CÁLCULO'!$F:$W,3,FALSE)))</f>
        <v/>
      </c>
      <c r="H96" s="1" t="str">
        <f ca="1">IF(OR(ISBLANK($E96),$E96="Total Geral"),"",IF(LEN($E96)&lt;6,"",VLOOKUP($E96,'[1]MEMÓRIA DE CÁLCULO'!$F:$W,4,FALSE)))</f>
        <v/>
      </c>
      <c r="I96" s="2" t="str">
        <f ca="1">IF(OR(ISBLANK($E96),$E96="Total Geral"),"",IF(LEN($E96)&lt;6,"",VLOOKUP($E96,'[1]MEMÓRIA DE CÁLCULO'!$F:$W,2,FALSE)))</f>
        <v/>
      </c>
      <c r="J96" s="2" t="str">
        <f ca="1">IF(OR(ISBLANK($E96),$E96="Total Geral"),"",IF(LEN($E96)&lt;6,"",VLOOKUP($E96,'[1]MEMÓRIA DE CÁLCULO'!$F:$W,17,FALSE)))</f>
        <v/>
      </c>
      <c r="K96" s="31" t="str">
        <f ca="1">IF(OR(ISBLANK($E96),$E96="Total Geral"),"",IF(LEN($E96)&lt;6,"",VLOOKUP($E96,'[1]MEMÓRIA DE CÁLCULO'!$F:$W,18,FALSE)))</f>
        <v/>
      </c>
      <c r="L96" s="32"/>
      <c r="M96" s="32"/>
      <c r="N96" s="33"/>
      <c r="O96" s="33"/>
      <c r="R96" s="1">
        <v>802.5</v>
      </c>
      <c r="S96" s="1" t="b">
        <f t="shared" ca="1" si="1"/>
        <v>0</v>
      </c>
      <c r="V96" s="2" t="e">
        <f>IF(ISBLANK($B96),0,COUNTIFS('[1]MEMÓRIA DE CÁLCULO'!$F:$F,'PLANILHA ORÇ.'!$B96))</f>
        <v>#VALUE!</v>
      </c>
    </row>
    <row r="97" spans="2:22" ht="45" x14ac:dyDescent="0.25">
      <c r="B97" s="29" t="s">
        <v>96</v>
      </c>
      <c r="E97" s="1" t="str">
        <f t="shared" ca="1" si="2"/>
        <v>07.03.01</v>
      </c>
      <c r="F97" s="30" t="str">
        <f ca="1">IF(OR($E97="",$E97="Total Geral"),"",IF(LEN($E97)&lt;6,VLOOKUP($E97,'[1]MEMÓRIA DE CÁLCULO'!$F:$W,2,FALSE),VLOOKUP($E97,'[1]MEMÓRIA DE CÁLCULO'!$F:$W,5,FALSE)))</f>
        <v>ESCAVACAO MANUAL DE VALA/CAVA EM MATERIAL DE 1ª CATEGORIA (A(AREIA,ARGILA OU PICARRA),ATE 1,50M DE PROFUNDIDADE,EXCLUSIVE ESCORAMENTO E ESGOTAMENTO</v>
      </c>
      <c r="G97" s="1" t="str">
        <f ca="1">IF(OR(ISBLANK($E97),$E97="Total Geral"),"",IF(LEN($E97)&lt;6,"",VLOOKUP($E97,'[1]MEMÓRIA DE CÁLCULO'!$F:$W,3,FALSE)))</f>
        <v>03.001.0001-1</v>
      </c>
      <c r="H97" s="1" t="str">
        <f ca="1">IF(OR(ISBLANK($E97),$E97="Total Geral"),"",IF(LEN($E97)&lt;6,"",VLOOKUP($E97,'[1]MEMÓRIA DE CÁLCULO'!$F:$W,4,FALSE)))</f>
        <v>03.001.0001-B</v>
      </c>
      <c r="I97" s="2" t="str">
        <f ca="1">IF(OR(ISBLANK($E97),$E97="Total Geral"),"",IF(LEN($E97)&lt;6,"",VLOOKUP($E97,'[1]MEMÓRIA DE CÁLCULO'!$F:$W,2,FALSE)))</f>
        <v>EMOP</v>
      </c>
      <c r="J97" s="2" t="str">
        <f ca="1">IF(OR(ISBLANK($E97),$E97="Total Geral"),"",IF(LEN($E97)&lt;6,"",VLOOKUP($E97,'[1]MEMÓRIA DE CÁLCULO'!$F:$W,17,FALSE)))</f>
        <v>M3</v>
      </c>
      <c r="K97" s="31">
        <f ca="1">IF(OR(ISBLANK($E97),$E97="Total Geral"),"",IF(LEN($E97)&lt;6,"",VLOOKUP($E97,'[1]MEMÓRIA DE CÁLCULO'!$F:$W,18,FALSE)))</f>
        <v>30.5</v>
      </c>
      <c r="L97" s="32"/>
      <c r="M97" s="32"/>
      <c r="N97" s="33"/>
      <c r="O97" s="33"/>
      <c r="R97" s="1">
        <v>453.20000000000005</v>
      </c>
      <c r="S97" s="1" t="b">
        <f t="shared" ca="1" si="1"/>
        <v>0</v>
      </c>
      <c r="V97" s="2" t="e">
        <f>IF(ISBLANK($B97),0,COUNTIFS('[1]MEMÓRIA DE CÁLCULO'!$F:$F,'PLANILHA ORÇ.'!$B97))</f>
        <v>#VALUE!</v>
      </c>
    </row>
    <row r="98" spans="2:22" ht="45" x14ac:dyDescent="0.25">
      <c r="B98" s="29" t="s">
        <v>97</v>
      </c>
      <c r="E98" s="1" t="str">
        <f t="shared" ca="1" si="2"/>
        <v>07.03.02</v>
      </c>
      <c r="F98" s="30" t="str">
        <f ca="1">IF(OR($E98="",$E98="Total Geral"),"",IF(LEN($E98)&lt;6,VLOOKUP($E98,'[1]MEMÓRIA DE CÁLCULO'!$F:$W,2,FALSE),VLOOKUP($E98,'[1]MEMÓRIA DE CÁLCULO'!$F:$W,5,FALSE)))</f>
        <v>REATERRO DE VALA/CAVA COMPACTADA A MACO,EM CAMADAS DE 30CM DE ESPESSURA MAXIMA,COM MATERIAL DE BOA QUALIDADE,EXCLUSIVEESTE</v>
      </c>
      <c r="G98" s="1" t="str">
        <f ca="1">IF(OR(ISBLANK($E98),$E98="Total Geral"),"",IF(LEN($E98)&lt;6,"",VLOOKUP($E98,'[1]MEMÓRIA DE CÁLCULO'!$F:$W,3,FALSE)))</f>
        <v>03.013.0001-1</v>
      </c>
      <c r="H98" s="1" t="str">
        <f ca="1">IF(OR(ISBLANK($E98),$E98="Total Geral"),"",IF(LEN($E98)&lt;6,"",VLOOKUP($E98,'[1]MEMÓRIA DE CÁLCULO'!$F:$W,4,FALSE)))</f>
        <v>03.013.0001-B</v>
      </c>
      <c r="I98" s="2" t="str">
        <f ca="1">IF(OR(ISBLANK($E98),$E98="Total Geral"),"",IF(LEN($E98)&lt;6,"",VLOOKUP($E98,'[1]MEMÓRIA DE CÁLCULO'!$F:$W,2,FALSE)))</f>
        <v>EMOP</v>
      </c>
      <c r="J98" s="2" t="str">
        <f ca="1">IF(OR(ISBLANK($E98),$E98="Total Geral"),"",IF(LEN($E98)&lt;6,"",VLOOKUP($E98,'[1]MEMÓRIA DE CÁLCULO'!$F:$W,17,FALSE)))</f>
        <v>M3</v>
      </c>
      <c r="K98" s="31">
        <f ca="1">IF(OR(ISBLANK($E98),$E98="Total Geral"),"",IF(LEN($E98)&lt;6,"",VLOOKUP($E98,'[1]MEMÓRIA DE CÁLCULO'!$F:$W,18,FALSE)))</f>
        <v>9.16</v>
      </c>
      <c r="L98" s="32"/>
      <c r="M98" s="32"/>
      <c r="N98" s="33"/>
      <c r="O98" s="33"/>
      <c r="R98" s="1">
        <v>1499.3100000000002</v>
      </c>
      <c r="S98" s="1" t="b">
        <f t="shared" ca="1" si="1"/>
        <v>0</v>
      </c>
      <c r="V98" s="2" t="e">
        <f>IF(ISBLANK($B98),0,COUNTIFS('[1]MEMÓRIA DE CÁLCULO'!$F:$F,'PLANILHA ORÇ.'!$B98))</f>
        <v>#VALUE!</v>
      </c>
    </row>
    <row r="99" spans="2:22" ht="75" x14ac:dyDescent="0.25">
      <c r="B99" s="29" t="s">
        <v>98</v>
      </c>
      <c r="E99" s="1" t="str">
        <f t="shared" ca="1" si="2"/>
        <v>07.03.03</v>
      </c>
      <c r="F99" s="30" t="str">
        <f ca="1">IF(OR($E99="",$E99="Total Geral"),"",IF(LEN($E99)&lt;6,VLOOKUP($E99,'[1]MEMÓRIA DE CÁLCULO'!$F:$W,2,FALSE),VLOOKUP($E99,'[1]MEMÓRIA DE CÁLCULO'!$F:$W,5,FALSE)))</f>
        <v>CARGA MANUAL E DESCARGA MECANICA DE MATERIAL A GRANEL(AGREGADOS,PEDRA-DE-MAO,PARALELOS,TERRA E ESCOMBROS),COMPREENDENDOOS TEMPOS PARA CARGA,DESCARGA E MANOBRAS DO CAMINHAO BASCULANTE A OLEO DIESEL,COM CAPACIDADE UTIL DE 8T,EMPREGANDO 2 SERVENTES NA CARGA</v>
      </c>
      <c r="G99" s="1" t="str">
        <f ca="1">IF(OR(ISBLANK($E99),$E99="Total Geral"),"",IF(LEN($E99)&lt;6,"",VLOOKUP($E99,'[1]MEMÓRIA DE CÁLCULO'!$F:$W,3,FALSE)))</f>
        <v>04.006.0008-1</v>
      </c>
      <c r="H99" s="1" t="str">
        <f ca="1">IF(OR(ISBLANK($E99),$E99="Total Geral"),"",IF(LEN($E99)&lt;6,"",VLOOKUP($E99,'[1]MEMÓRIA DE CÁLCULO'!$F:$W,4,FALSE)))</f>
        <v>04.006.0008-B</v>
      </c>
      <c r="I99" s="2" t="str">
        <f ca="1">IF(OR(ISBLANK($E99),$E99="Total Geral"),"",IF(LEN($E99)&lt;6,"",VLOOKUP($E99,'[1]MEMÓRIA DE CÁLCULO'!$F:$W,2,FALSE)))</f>
        <v>EMOP</v>
      </c>
      <c r="J99" s="2" t="str">
        <f ca="1">IF(OR(ISBLANK($E99),$E99="Total Geral"),"",IF(LEN($E99)&lt;6,"",VLOOKUP($E99,'[1]MEMÓRIA DE CÁLCULO'!$F:$W,17,FALSE)))</f>
        <v>T</v>
      </c>
      <c r="K99" s="31">
        <f ca="1">IF(OR(ISBLANK($E99),$E99="Total Geral"),"",IF(LEN($E99)&lt;6,"",VLOOKUP($E99,'[1]MEMÓRIA DE CÁLCULO'!$F:$W,18,FALSE)))</f>
        <v>36.270000000000003</v>
      </c>
      <c r="L99" s="32"/>
      <c r="M99" s="32"/>
      <c r="N99" s="33"/>
      <c r="O99" s="33"/>
      <c r="R99" s="1">
        <v>987</v>
      </c>
      <c r="S99" s="1" t="b">
        <f t="shared" ca="1" si="1"/>
        <v>0</v>
      </c>
      <c r="V99" s="2" t="e">
        <f>IF(ISBLANK($B99),0,COUNTIFS('[1]MEMÓRIA DE CÁLCULO'!$F:$F,'PLANILHA ORÇ.'!$B99))</f>
        <v>#VALUE!</v>
      </c>
    </row>
    <row r="100" spans="2:22" ht="75" x14ac:dyDescent="0.25">
      <c r="B100" s="29" t="s">
        <v>99</v>
      </c>
      <c r="E100" s="1" t="str">
        <f t="shared" ca="1" si="2"/>
        <v>07.03.04</v>
      </c>
      <c r="F100" s="30" t="str">
        <f ca="1">IF(OR($E100="",$E100="Total Geral"),"",IF(LEN($E100)&lt;6,VLOOKUP($E100,'[1]MEMÓRIA DE CÁLCULO'!$F:$W,2,FALSE),VLOOKUP($E100,'[1]MEMÓRIA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DE17T</v>
      </c>
      <c r="G100" s="1" t="str">
        <f ca="1">IF(OR(ISBLANK($E100),$E100="Total Geral"),"",IF(LEN($E100)&lt;6,"",VLOOKUP($E100,'[1]MEMÓRIA DE CÁLCULO'!$F:$W,3,FALSE)))</f>
        <v>04.005.0163-0</v>
      </c>
      <c r="H100" s="1" t="str">
        <f ca="1">IF(OR(ISBLANK($E100),$E100="Total Geral"),"",IF(LEN($E100)&lt;6,"",VLOOKUP($E100,'[1]MEMÓRIA DE CÁLCULO'!$F:$W,4,FALSE)))</f>
        <v>04.005.0163-A</v>
      </c>
      <c r="I100" s="2" t="str">
        <f ca="1">IF(OR(ISBLANK($E100),$E100="Total Geral"),"",IF(LEN($E100)&lt;6,"",VLOOKUP($E100,'[1]MEMÓRIA DE CÁLCULO'!$F:$W,2,FALSE)))</f>
        <v>EMOP</v>
      </c>
      <c r="J100" s="2" t="str">
        <f ca="1">IF(OR(ISBLANK($E100),$E100="Total Geral"),"",IF(LEN($E100)&lt;6,"",VLOOKUP($E100,'[1]MEMÓRIA DE CÁLCULO'!$F:$W,17,FALSE)))</f>
        <v>T X KM</v>
      </c>
      <c r="K100" s="31">
        <f ca="1">IF(OR(ISBLANK($E100),$E100="Total Geral"),"",IF(LEN($E100)&lt;6,"",VLOOKUP($E100,'[1]MEMÓRIA DE CÁLCULO'!$F:$W,18,FALSE)))</f>
        <v>1066.33</v>
      </c>
      <c r="L100" s="32"/>
      <c r="M100" s="32"/>
      <c r="N100" s="33"/>
      <c r="O100" s="33"/>
      <c r="R100" s="1">
        <v>1200</v>
      </c>
      <c r="S100" s="1" t="b">
        <f t="shared" ca="1" si="1"/>
        <v>0</v>
      </c>
      <c r="V100" s="2" t="e">
        <f>IF(ISBLANK($B100),0,COUNTIFS('[1]MEMÓRIA DE CÁLCULO'!$F:$F,'PLANILHA ORÇ.'!$B100))</f>
        <v>#VALUE!</v>
      </c>
    </row>
    <row r="101" spans="2:22" ht="45" x14ac:dyDescent="0.25">
      <c r="B101" s="29" t="s">
        <v>100</v>
      </c>
      <c r="E101" s="1" t="str">
        <f t="shared" ca="1" si="2"/>
        <v>07.03.05</v>
      </c>
      <c r="F101" s="30" t="str">
        <f ca="1">IF(OR($E101="",$E101="Total Geral"),"",IF(LEN($E101)&lt;6,VLOOKUP($E101,'[1]MEMÓRIA DE CÁLCULO'!$F:$W,2,FALSE),VLOOKUP($E101,'[1]MEMÓRIA DE CÁLCULO'!$F:$W,5,FALSE)))</f>
        <v>Serviço de disposição final de material inerte, proveniente de escavação em geral, em local adequado e licenciado por órgão ambiental competente, conforme legislação vigente.</v>
      </c>
      <c r="G101" s="1" t="str">
        <f ca="1">IF(OR(ISBLANK($E101),$E101="Total Geral"),"",IF(LEN($E101)&lt;6,"",VLOOKUP($E101,'[1]MEMÓRIA DE CÁLCULO'!$F:$W,3,FALSE)))</f>
        <v>TC 10.05.0701 (/)</v>
      </c>
      <c r="H101" s="1" t="str">
        <f ca="1">IF(OR(ISBLANK($E101),$E101="Total Geral"),"",IF(LEN($E101)&lt;6,"",VLOOKUP($E101,'[1]MEMÓRIA DE CÁLCULO'!$F:$W,4,FALSE)))</f>
        <v>TC 10.05.0701 (/)</v>
      </c>
      <c r="I101" s="2" t="str">
        <f ca="1">IF(OR(ISBLANK($E101),$E101="Total Geral"),"",IF(LEN($E101)&lt;6,"",VLOOKUP($E101,'[1]MEMÓRIA DE CÁLCULO'!$F:$W,2,FALSE)))</f>
        <v>SCO</v>
      </c>
      <c r="J101" s="2" t="str">
        <f ca="1">IF(OR(ISBLANK($E101),$E101="Total Geral"),"",IF(LEN($E101)&lt;6,"",VLOOKUP($E101,'[1]MEMÓRIA DE CÁLCULO'!$F:$W,17,FALSE)))</f>
        <v>t</v>
      </c>
      <c r="K101" s="31">
        <f ca="1">IF(OR(ISBLANK($E101),$E101="Total Geral"),"",IF(LEN($E101)&lt;6,"",VLOOKUP($E101,'[1]MEMÓRIA DE CÁLCULO'!$F:$W,18,FALSE)))</f>
        <v>36.270000000000003</v>
      </c>
      <c r="L101" s="32"/>
      <c r="M101" s="32"/>
      <c r="N101" s="33"/>
      <c r="O101" s="33"/>
      <c r="R101" s="1">
        <v>240</v>
      </c>
      <c r="S101" s="1" t="b">
        <f t="shared" ca="1" si="1"/>
        <v>0</v>
      </c>
      <c r="V101" s="2" t="e">
        <f>IF(ISBLANK($B101),0,COUNTIFS('[1]MEMÓRIA DE CÁLCULO'!$F:$F,'PLANILHA ORÇ.'!$B101))</f>
        <v>#VALUE!</v>
      </c>
    </row>
    <row r="102" spans="2:22" ht="30" x14ac:dyDescent="0.25">
      <c r="B102" s="29" t="s">
        <v>101</v>
      </c>
      <c r="E102" s="1" t="str">
        <f t="shared" ca="1" si="2"/>
        <v>07.03.06</v>
      </c>
      <c r="F102" s="30" t="str">
        <f ca="1">IF(OR($E102="",$E102="Total Geral"),"",IF(LEN($E102)&lt;6,VLOOKUP($E102,'[1]MEMÓRIA DE CÁLCULO'!$F:$W,2,FALSE),VLOOKUP($E102,'[1]MEMÓRIA DE CÁLCULO'!$F:$W,5,FALSE)))</f>
        <v>TRANSPORTE DE MATERIAIS ENCOSTA ACIMA,SERVICO INTEIRAMENTE MANUAL,INCLUSIVE CARGA E DESCARGA</v>
      </c>
      <c r="G102" s="1" t="str">
        <f ca="1">IF(OR(ISBLANK($E102),$E102="Total Geral"),"",IF(LEN($E102)&lt;6,"",VLOOKUP($E102,'[1]MEMÓRIA DE CÁLCULO'!$F:$W,3,FALSE)))</f>
        <v>05.001.0185-0</v>
      </c>
      <c r="H102" s="1" t="str">
        <f ca="1">IF(OR(ISBLANK($E102),$E102="Total Geral"),"",IF(LEN($E102)&lt;6,"",VLOOKUP($E102,'[1]MEMÓRIA DE CÁLCULO'!$F:$W,4,FALSE)))</f>
        <v>05.001.0185-A</v>
      </c>
      <c r="I102" s="2" t="str">
        <f ca="1">IF(OR(ISBLANK($E102),$E102="Total Geral"),"",IF(LEN($E102)&lt;6,"",VLOOKUP($E102,'[1]MEMÓRIA DE CÁLCULO'!$F:$W,2,FALSE)))</f>
        <v>EMOP</v>
      </c>
      <c r="J102" s="2" t="str">
        <f ca="1">IF(OR(ISBLANK($E102),$E102="Total Geral"),"",IF(LEN($E102)&lt;6,"",VLOOKUP($E102,'[1]MEMÓRIA DE CÁLCULO'!$F:$W,17,FALSE)))</f>
        <v>TXM</v>
      </c>
      <c r="K102" s="31">
        <f ca="1">IF(OR(ISBLANK($E102),$E102="Total Geral"),"",IF(LEN($E102)&lt;6,"",VLOOKUP($E102,'[1]MEMÓRIA DE CÁLCULO'!$F:$W,18,FALSE)))</f>
        <v>6653.02</v>
      </c>
      <c r="L102" s="32"/>
      <c r="M102" s="32"/>
      <c r="N102" s="33"/>
      <c r="O102" s="33"/>
      <c r="R102" s="1">
        <v>0.5</v>
      </c>
      <c r="S102" s="1" t="b">
        <f t="shared" ca="1" si="1"/>
        <v>0</v>
      </c>
      <c r="V102" s="2" t="e">
        <f>IF(ISBLANK($B102),0,COUNTIFS('[1]MEMÓRIA DE CÁLCULO'!$F:$F,'PLANILHA ORÇ.'!$B102))</f>
        <v>#VALUE!</v>
      </c>
    </row>
    <row r="103" spans="2:22" ht="30" x14ac:dyDescent="0.25">
      <c r="B103" s="29" t="s">
        <v>102</v>
      </c>
      <c r="E103" s="1" t="str">
        <f t="shared" ca="1" si="2"/>
        <v>07.03.07</v>
      </c>
      <c r="F103" s="30" t="str">
        <f ca="1">IF(OR($E103="",$E103="Total Geral"),"",IF(LEN($E103)&lt;6,VLOOKUP($E103,'[1]MEMÓRIA DE CÁLCULO'!$F:$W,2,FALSE),VLOOKUP($E103,'[1]MEMÓRIA DE CÁLCULO'!$F:$W,5,FALSE)))</f>
        <v>TRANSPORTE DE MATERIAIS ENCOSTA ABAIXO,SERVICO INTEIRAMENTEMANUAL,INCLUSIVE CARGA E DESCARGA</v>
      </c>
      <c r="G103" s="1" t="str">
        <f ca="1">IF(OR(ISBLANK($E103),$E103="Total Geral"),"",IF(LEN($E103)&lt;6,"",VLOOKUP($E103,'[1]MEMÓRIA DE CÁLCULO'!$F:$W,3,FALSE)))</f>
        <v>05.001.0186-0</v>
      </c>
      <c r="H103" s="1" t="str">
        <f ca="1">IF(OR(ISBLANK($E103),$E103="Total Geral"),"",IF(LEN($E103)&lt;6,"",VLOOKUP($E103,'[1]MEMÓRIA DE CÁLCULO'!$F:$W,4,FALSE)))</f>
        <v>05.001.0186-A</v>
      </c>
      <c r="I103" s="2" t="str">
        <f ca="1">IF(OR(ISBLANK($E103),$E103="Total Geral"),"",IF(LEN($E103)&lt;6,"",VLOOKUP($E103,'[1]MEMÓRIA DE CÁLCULO'!$F:$W,2,FALSE)))</f>
        <v>EMOP</v>
      </c>
      <c r="J103" s="2" t="str">
        <f ca="1">IF(OR(ISBLANK($E103),$E103="Total Geral"),"",IF(LEN($E103)&lt;6,"",VLOOKUP($E103,'[1]MEMÓRIA DE CÁLCULO'!$F:$W,17,FALSE)))</f>
        <v>TXM</v>
      </c>
      <c r="K103" s="31">
        <f ca="1">IF(OR(ISBLANK($E103),$E103="Total Geral"),"",IF(LEN($E103)&lt;6,"",VLOOKUP($E103,'[1]MEMÓRIA DE CÁLCULO'!$F:$W,18,FALSE)))</f>
        <v>3627.8</v>
      </c>
      <c r="L103" s="32"/>
      <c r="M103" s="32"/>
      <c r="N103" s="33"/>
      <c r="O103" s="33"/>
      <c r="R103" s="1">
        <v>750</v>
      </c>
      <c r="S103" s="1" t="b">
        <f t="shared" ca="1" si="1"/>
        <v>0</v>
      </c>
      <c r="V103" s="2" t="e">
        <f>IF(ISBLANK($B103),0,COUNTIFS('[1]MEMÓRIA DE CÁLCULO'!$F:$F,'PLANILHA ORÇ.'!$B103))</f>
        <v>#VALUE!</v>
      </c>
    </row>
    <row r="104" spans="2:22" x14ac:dyDescent="0.25">
      <c r="B104" s="29" t="s">
        <v>103</v>
      </c>
      <c r="E104" s="1" t="str">
        <f t="shared" ca="1" si="2"/>
        <v>07.03.08</v>
      </c>
      <c r="F104" s="30" t="str">
        <f ca="1">IF(OR($E104="",$E104="Total Geral"),"",IF(LEN($E104)&lt;6,VLOOKUP($E104,'[1]MEMÓRIA DE CÁLCULO'!$F:$W,2,FALSE),VLOOKUP($E104,'[1]MEMÓRIA DE CÁLCULO'!$F:$W,5,FALSE)))</f>
        <v>ENSACAMENTO DE MATERIAL A GRANEL</v>
      </c>
      <c r="G104" s="1" t="str">
        <f ca="1">IF(OR(ISBLANK($E104),$E104="Total Geral"),"",IF(LEN($E104)&lt;6,"",VLOOKUP($E104,'[1]MEMÓRIA DE CÁLCULO'!$F:$W,3,FALSE)))</f>
        <v>05.001.0190-5</v>
      </c>
      <c r="H104" s="1" t="str">
        <f ca="1">IF(OR(ISBLANK($E104),$E104="Total Geral"),"",IF(LEN($E104)&lt;6,"",VLOOKUP($E104,'[1]MEMÓRIA DE CÁLCULO'!$F:$W,4,FALSE)))</f>
        <v>05.001.0190-F</v>
      </c>
      <c r="I104" s="2" t="str">
        <f ca="1">IF(OR(ISBLANK($E104),$E104="Total Geral"),"",IF(LEN($E104)&lt;6,"",VLOOKUP($E104,'[1]MEMÓRIA DE CÁLCULO'!$F:$W,2,FALSE)))</f>
        <v>COMPOSIÇÃO</v>
      </c>
      <c r="J104" s="2" t="str">
        <f ca="1">IF(OR(ISBLANK($E104),$E104="Total Geral"),"",IF(LEN($E104)&lt;6,"",VLOOKUP($E104,'[1]MEMÓRIA DE CÁLCULO'!$F:$W,17,FALSE)))</f>
        <v>M3</v>
      </c>
      <c r="K104" s="31">
        <f ca="1">IF(OR(ISBLANK($E104),$E104="Total Geral"),"",IF(LEN($E104)&lt;6,"",VLOOKUP($E104,'[1]MEMÓRIA DE CÁLCULO'!$F:$W,18,FALSE)))</f>
        <v>21.34</v>
      </c>
      <c r="L104" s="32"/>
      <c r="M104" s="32"/>
      <c r="N104" s="33"/>
      <c r="O104" s="33"/>
      <c r="R104" s="1">
        <v>150</v>
      </c>
      <c r="S104" s="1" t="b">
        <f t="shared" ca="1" si="1"/>
        <v>0</v>
      </c>
      <c r="V104" s="2" t="e">
        <f>IF(ISBLANK($B104),0,COUNTIFS('[1]MEMÓRIA DE CÁLCULO'!$F:$F,'PLANILHA ORÇ.'!$B104))</f>
        <v>#VALUE!</v>
      </c>
    </row>
    <row r="105" spans="2:22" ht="60" x14ac:dyDescent="0.25">
      <c r="B105" s="29" t="s">
        <v>104</v>
      </c>
      <c r="E105" s="1" t="str">
        <f t="shared" ca="1" si="2"/>
        <v>07.03.09</v>
      </c>
      <c r="F105" s="30" t="str">
        <f ca="1">IF(OR($E105="",$E105="Total Geral"),"",IF(LEN($E105)&lt;6,VLOOKUP($E105,'[1]MEMÓRIA DE CÁLCULO'!$F:$W,2,FALSE),VLOOKUP($E105,'[1]MEMÓRIA DE CÁLCULO'!$F:$W,5,FALSE)))</f>
        <v>ANDAIME DE MADEIRA DE 1ª,ATE 7,00M DE ALTURA,EM PECAS DE 3"X3",1"X9" E 1"X12",CONSIDERANDO-SE O APROVEITAMENTO DA MADEIRA 3 VEZES,INCLUSIVE A DESMONTAGEM E MEDIDO PELO VOLUME ABRANGIDO,EXCLUSIVE PLATAFORMA</v>
      </c>
      <c r="G105" s="1" t="str">
        <f ca="1">IF(OR(ISBLANK($E105),$E105="Total Geral"),"",IF(LEN($E105)&lt;6,"",VLOOKUP($E105,'[1]MEMÓRIA DE CÁLCULO'!$F:$W,3,FALSE)))</f>
        <v>05.005.0001-1</v>
      </c>
      <c r="H105" s="1" t="str">
        <f ca="1">IF(OR(ISBLANK($E105),$E105="Total Geral"),"",IF(LEN($E105)&lt;6,"",VLOOKUP($E105,'[1]MEMÓRIA DE CÁLCULO'!$F:$W,4,FALSE)))</f>
        <v>05.005.0001-B</v>
      </c>
      <c r="I105" s="2" t="str">
        <f ca="1">IF(OR(ISBLANK($E105),$E105="Total Geral"),"",IF(LEN($E105)&lt;6,"",VLOOKUP($E105,'[1]MEMÓRIA DE CÁLCULO'!$F:$W,2,FALSE)))</f>
        <v>EMOP</v>
      </c>
      <c r="J105" s="2" t="str">
        <f ca="1">IF(OR(ISBLANK($E105),$E105="Total Geral"),"",IF(LEN($E105)&lt;6,"",VLOOKUP($E105,'[1]MEMÓRIA DE CÁLCULO'!$F:$W,17,FALSE)))</f>
        <v>M3</v>
      </c>
      <c r="K105" s="31">
        <f ca="1">IF(OR(ISBLANK($E105),$E105="Total Geral"),"",IF(LEN($E105)&lt;6,"",VLOOKUP($E105,'[1]MEMÓRIA DE CÁLCULO'!$F:$W,18,FALSE)))</f>
        <v>684</v>
      </c>
      <c r="L105" s="32"/>
      <c r="M105" s="32"/>
      <c r="N105" s="33"/>
      <c r="O105" s="33"/>
      <c r="R105" s="1">
        <v>750</v>
      </c>
      <c r="S105" s="1" t="b">
        <f t="shared" ca="1" si="1"/>
        <v>0</v>
      </c>
      <c r="V105" s="2" t="e">
        <f>IF(ISBLANK($B105),0,COUNTIFS('[1]MEMÓRIA DE CÁLCULO'!$F:$F,'PLANILHA ORÇ.'!$B105))</f>
        <v>#VALUE!</v>
      </c>
    </row>
    <row r="106" spans="2:22" ht="45" x14ac:dyDescent="0.25">
      <c r="B106" s="29" t="s">
        <v>105</v>
      </c>
      <c r="E106" s="1" t="str">
        <f t="shared" ca="1" si="2"/>
        <v>07.03.10</v>
      </c>
      <c r="F106" s="30" t="str">
        <f ca="1">IF(OR($E106="",$E106="Total Geral"),"",IF(LEN($E106)&lt;6,VLOOKUP($E106,'[1]MEMÓRIA DE CÁLCULO'!$F:$W,2,FALSE),VLOOKUP($E106,'[1]MEMÓRIA DE CÁLCULO'!$F:$W,5,FALSE)))</f>
        <v>PLATAFORMA OU PASSARELA DE MADEIRA DE 1ª,CONSIDERANDO-SE APROVEITAMENTO DA  MADEIRA 20 VEZES,EXCLUSIVE ANDAIME OU OUTROSUPORTE E MOVIMENTACAO(VIDE ITEM 05.008.0008)</v>
      </c>
      <c r="G106" s="1" t="str">
        <f ca="1">IF(OR(ISBLANK($E106),$E106="Total Geral"),"",IF(LEN($E106)&lt;6,"",VLOOKUP($E106,'[1]MEMÓRIA DE CÁLCULO'!$F:$W,3,FALSE)))</f>
        <v>05.005.0012-1</v>
      </c>
      <c r="H106" s="1" t="str">
        <f ca="1">IF(OR(ISBLANK($E106),$E106="Total Geral"),"",IF(LEN($E106)&lt;6,"",VLOOKUP($E106,'[1]MEMÓRIA DE CÁLCULO'!$F:$W,4,FALSE)))</f>
        <v>05.005.0012-B</v>
      </c>
      <c r="I106" s="2" t="str">
        <f ca="1">IF(OR(ISBLANK($E106),$E106="Total Geral"),"",IF(LEN($E106)&lt;6,"",VLOOKUP($E106,'[1]MEMÓRIA DE CÁLCULO'!$F:$W,2,FALSE)))</f>
        <v>EMOP</v>
      </c>
      <c r="J106" s="2" t="str">
        <f ca="1">IF(OR(ISBLANK($E106),$E106="Total Geral"),"",IF(LEN($E106)&lt;6,"",VLOOKUP($E106,'[1]MEMÓRIA DE CÁLCULO'!$F:$W,17,FALSE)))</f>
        <v>M2</v>
      </c>
      <c r="K106" s="31">
        <f ca="1">IF(OR(ISBLANK($E106),$E106="Total Geral"),"",IF(LEN($E106)&lt;6,"",VLOOKUP($E106,'[1]MEMÓRIA DE CÁLCULO'!$F:$W,18,FALSE)))</f>
        <v>456</v>
      </c>
      <c r="L106" s="32"/>
      <c r="M106" s="32"/>
      <c r="N106" s="33"/>
      <c r="O106" s="33"/>
      <c r="R106" s="1">
        <v>37.450000000000003</v>
      </c>
      <c r="S106" s="1" t="b">
        <f t="shared" ca="1" si="1"/>
        <v>0</v>
      </c>
      <c r="V106" s="2" t="e">
        <f>IF(ISBLANK($B106),0,COUNTIFS('[1]MEMÓRIA DE CÁLCULO'!$F:$F,'PLANILHA ORÇ.'!$B106))</f>
        <v>#VALUE!</v>
      </c>
    </row>
    <row r="107" spans="2:22" ht="60" x14ac:dyDescent="0.25">
      <c r="B107" s="29" t="s">
        <v>106</v>
      </c>
      <c r="E107" s="1" t="str">
        <f t="shared" ca="1" si="2"/>
        <v>07.03.11</v>
      </c>
      <c r="F107" s="30" t="str">
        <f ca="1">IF(OR($E107="",$E107="Total Geral"),"",IF(LEN($E107)&lt;6,VLOOKUP($E107,'[1]MEMÓRIA DE CÁLCULO'!$F:$W,2,FALSE),VLOOKUP($E107,'[1]MEMÓRIA DE CÁLCULO'!$F:$W,5,FALSE)))</f>
        <v>ESCADA DE MADEIRA DE 3ª EXECUTADA SOBRE TERRENO COM INCLINACAO MEDIA SUPERIOR A 45°,COM 0,80M DE LARGURA,CONSIDERANDO 30% DE APROVEITAMENTO DA MADEIRA,EXCLUSIVE ANCORAGEM</v>
      </c>
      <c r="G107" s="1" t="str">
        <f ca="1">IF(OR(ISBLANK($E107),$E107="Total Geral"),"",IF(LEN($E107)&lt;6,"",VLOOKUP($E107,'[1]MEMÓRIA DE CÁLCULO'!$F:$W,3,FALSE)))</f>
        <v>05.005.0019-0</v>
      </c>
      <c r="H107" s="1" t="str">
        <f ca="1">IF(OR(ISBLANK($E107),$E107="Total Geral"),"",IF(LEN($E107)&lt;6,"",VLOOKUP($E107,'[1]MEMÓRIA DE CÁLCULO'!$F:$W,4,FALSE)))</f>
        <v>05.005.0019-A</v>
      </c>
      <c r="I107" s="2" t="str">
        <f ca="1">IF(OR(ISBLANK($E107),$E107="Total Geral"),"",IF(LEN($E107)&lt;6,"",VLOOKUP($E107,'[1]MEMÓRIA DE CÁLCULO'!$F:$W,2,FALSE)))</f>
        <v>EMOP</v>
      </c>
      <c r="J107" s="2" t="str">
        <f ca="1">IF(OR(ISBLANK($E107),$E107="Total Geral"),"",IF(LEN($E107)&lt;6,"",VLOOKUP($E107,'[1]MEMÓRIA DE CÁLCULO'!$F:$W,17,FALSE)))</f>
        <v>M</v>
      </c>
      <c r="K107" s="31">
        <f ca="1">IF(OR(ISBLANK($E107),$E107="Total Geral"),"",IF(LEN($E107)&lt;6,"",VLOOKUP($E107,'[1]MEMÓRIA DE CÁLCULO'!$F:$W,18,FALSE)))</f>
        <v>167</v>
      </c>
      <c r="L107" s="32"/>
      <c r="M107" s="32"/>
      <c r="N107" s="33"/>
      <c r="O107" s="33"/>
      <c r="R107" s="1">
        <v>37.450000000000003</v>
      </c>
      <c r="S107" s="1" t="b">
        <f t="shared" ca="1" si="1"/>
        <v>0</v>
      </c>
      <c r="V107" s="2" t="e">
        <f>IF(ISBLANK($B107),0,COUNTIFS('[1]MEMÓRIA DE CÁLCULO'!$F:$F,'PLANILHA ORÇ.'!$B107))</f>
        <v>#VALUE!</v>
      </c>
    </row>
    <row r="108" spans="2:22" ht="45" x14ac:dyDescent="0.25">
      <c r="B108" s="29" t="s">
        <v>107</v>
      </c>
      <c r="E108" s="1" t="str">
        <f t="shared" ca="1" si="2"/>
        <v>07.03.12</v>
      </c>
      <c r="F108" s="30" t="str">
        <f ca="1">IF(OR($E108="",$E108="Total Geral"),"",IF(LEN($E108)&lt;6,VLOOKUP($E108,'[1]MEMÓRIA DE CÁLCULO'!$F:$W,2,FALSE),VLOOKUP($E108,'[1]MEMÓRIA DE CÁLCULO'!$F:$W,5,FALSE)))</f>
        <v>LINHA DE VIDA HORIZONTAL PROVISÓRIA EM CABO DE AÇO PARA CONSTRUÇÃO DE ESTRUTURAS, INCLUSIVE POSTE E PROLONGADOR, EXCLUSIVE PROJETO E ART</v>
      </c>
      <c r="G108" s="1" t="str">
        <f ca="1">IF(OR(ISBLANK($E108),$E108="Total Geral"),"",IF(LEN($E108)&lt;6,"",VLOOKUP($E108,'[1]MEMÓRIA DE CÁLCULO'!$F:$W,3,FALSE)))</f>
        <v>05.005.0901-5</v>
      </c>
      <c r="H108" s="1" t="str">
        <f ca="1">IF(OR(ISBLANK($E108),$E108="Total Geral"),"",IF(LEN($E108)&lt;6,"",VLOOKUP($E108,'[1]MEMÓRIA DE CÁLCULO'!$F:$W,4,FALSE)))</f>
        <v>05.005.0901-F</v>
      </c>
      <c r="I108" s="2" t="str">
        <f ca="1">IF(OR(ISBLANK($E108),$E108="Total Geral"),"",IF(LEN($E108)&lt;6,"",VLOOKUP($E108,'[1]MEMÓRIA DE CÁLCULO'!$F:$W,2,FALSE)))</f>
        <v>COMPOSIÇÃO</v>
      </c>
      <c r="J108" s="2" t="str">
        <f ca="1">IF(OR(ISBLANK($E108),$E108="Total Geral"),"",IF(LEN($E108)&lt;6,"",VLOOKUP($E108,'[1]MEMÓRIA DE CÁLCULO'!$F:$W,17,FALSE)))</f>
        <v>M</v>
      </c>
      <c r="K108" s="31">
        <f ca="1">IF(OR(ISBLANK($E108),$E108="Total Geral"),"",IF(LEN($E108)&lt;6,"",VLOOKUP($E108,'[1]MEMÓRIA DE CÁLCULO'!$F:$W,18,FALSE)))</f>
        <v>410</v>
      </c>
      <c r="L108" s="32"/>
      <c r="M108" s="32"/>
      <c r="N108" s="33"/>
      <c r="O108" s="33"/>
      <c r="R108" s="1">
        <v>2.4</v>
      </c>
      <c r="S108" s="1" t="b">
        <f t="shared" ca="1" si="1"/>
        <v>0</v>
      </c>
      <c r="V108" s="2" t="e">
        <f>IF(ISBLANK($B108),0,COUNTIFS('[1]MEMÓRIA DE CÁLCULO'!$F:$F,'PLANILHA ORÇ.'!$B108))</f>
        <v>#VALUE!</v>
      </c>
    </row>
    <row r="109" spans="2:22" ht="60" x14ac:dyDescent="0.25">
      <c r="B109" s="29" t="s">
        <v>108</v>
      </c>
      <c r="E109" s="1" t="str">
        <f t="shared" ca="1" si="2"/>
        <v>07.03.13</v>
      </c>
      <c r="F109" s="30" t="str">
        <f ca="1">IF(OR($E109="",$E109="Total Geral"),"",IF(LEN($E109)&lt;6,VLOOKUP($E109,'[1]MEMÓRIA DE CÁLCULO'!$F:$W,2,FALSE),VLOOKUP($E109,'[1]MEMÓRIA DE CÁLCULO'!$F:$W,5,FALSE)))</f>
        <v>CONCRETO DOSADO RACIONALMENTE PARA UMA RESISTENCIA CARACTERISTICA A COMPRESSAO DE 10MPA,INCLUSIVE MATERIAIS,TRANSPORTE,PREPARO COM BETONEIRA,LANCAMENTO E ADENSAMENTO</v>
      </c>
      <c r="G109" s="1" t="str">
        <f ca="1">IF(OR(ISBLANK($E109),$E109="Total Geral"),"",IF(LEN($E109)&lt;6,"",VLOOKUP($E109,'[1]MEMÓRIA DE CÁLCULO'!$F:$W,3,FALSE)))</f>
        <v>11.003.0001-1</v>
      </c>
      <c r="H109" s="1" t="str">
        <f ca="1">IF(OR(ISBLANK($E109),$E109="Total Geral"),"",IF(LEN($E109)&lt;6,"",VLOOKUP($E109,'[1]MEMÓRIA DE CÁLCULO'!$F:$W,4,FALSE)))</f>
        <v>11.003.0001-B</v>
      </c>
      <c r="I109" s="2" t="str">
        <f ca="1">IF(OR(ISBLANK($E109),$E109="Total Geral"),"",IF(LEN($E109)&lt;6,"",VLOOKUP($E109,'[1]MEMÓRIA DE CÁLCULO'!$F:$W,2,FALSE)))</f>
        <v>EMOP</v>
      </c>
      <c r="J109" s="2" t="str">
        <f ca="1">IF(OR(ISBLANK($E109),$E109="Total Geral"),"",IF(LEN($E109)&lt;6,"",VLOOKUP($E109,'[1]MEMÓRIA DE CÁLCULO'!$F:$W,17,FALSE)))</f>
        <v>M3</v>
      </c>
      <c r="K109" s="31">
        <f ca="1">IF(OR(ISBLANK($E109),$E109="Total Geral"),"",IF(LEN($E109)&lt;6,"",VLOOKUP($E109,'[1]MEMÓRIA DE CÁLCULO'!$F:$W,18,FALSE)))</f>
        <v>3.04</v>
      </c>
      <c r="L109" s="32"/>
      <c r="M109" s="32"/>
      <c r="N109" s="33"/>
      <c r="O109" s="33"/>
      <c r="R109" s="1">
        <v>4</v>
      </c>
      <c r="S109" s="1" t="b">
        <f t="shared" ca="1" si="1"/>
        <v>0</v>
      </c>
      <c r="V109" s="2" t="e">
        <f>IF(ISBLANK($B109),0,COUNTIFS('[1]MEMÓRIA DE CÁLCULO'!$F:$F,'PLANILHA ORÇ.'!$B109))</f>
        <v>#VALUE!</v>
      </c>
    </row>
    <row r="110" spans="2:22" ht="60" x14ac:dyDescent="0.25">
      <c r="B110" s="29" t="s">
        <v>109</v>
      </c>
      <c r="E110" s="1" t="str">
        <f t="shared" ca="1" si="2"/>
        <v>07.03.14</v>
      </c>
      <c r="F110" s="30" t="str">
        <f ca="1">IF(OR($E110="",$E110="Total Geral"),"",IF(LEN($E110)&lt;6,VLOOKUP($E110,'[1]MEMÓRIA DE CÁLCULO'!$F:$W,2,FALSE),VLOOKUP($E110,'[1]MEMÓRIA DE CÁLCULO'!$F:$W,5,FALSE)))</f>
        <v>CONCRETO DOSADO RACIONALMENTE PARA UMA RESISTENCIA CARACTERISTICA A COMPRESSAO DE 20MPA,INCLUSIVE MATERIAIS,TRANSPORTE,PREPARO COM BETONEIRA,LANCAMENTO E ADENSAMENTO</v>
      </c>
      <c r="G110" s="1" t="str">
        <f ca="1">IF(OR(ISBLANK($E110),$E110="Total Geral"),"",IF(LEN($E110)&lt;6,"",VLOOKUP($E110,'[1]MEMÓRIA DE CÁLCULO'!$F:$W,3,FALSE)))</f>
        <v>11.003.0003-1</v>
      </c>
      <c r="H110" s="1" t="str">
        <f ca="1">IF(OR(ISBLANK($E110),$E110="Total Geral"),"",IF(LEN($E110)&lt;6,"",VLOOKUP($E110,'[1]MEMÓRIA DE CÁLCULO'!$F:$W,4,FALSE)))</f>
        <v>11.003.0003-B</v>
      </c>
      <c r="I110" s="2" t="str">
        <f ca="1">IF(OR(ISBLANK($E110),$E110="Total Geral"),"",IF(LEN($E110)&lt;6,"",VLOOKUP($E110,'[1]MEMÓRIA DE CÁLCULO'!$F:$W,2,FALSE)))</f>
        <v>EMOP</v>
      </c>
      <c r="J110" s="2" t="str">
        <f ca="1">IF(OR(ISBLANK($E110),$E110="Total Geral"),"",IF(LEN($E110)&lt;6,"",VLOOKUP($E110,'[1]MEMÓRIA DE CÁLCULO'!$F:$W,17,FALSE)))</f>
        <v>M3</v>
      </c>
      <c r="K110" s="31">
        <f ca="1">IF(OR(ISBLANK($E110),$E110="Total Geral"),"",IF(LEN($E110)&lt;6,"",VLOOKUP($E110,'[1]MEMÓRIA DE CÁLCULO'!$F:$W,18,FALSE)))</f>
        <v>18.3</v>
      </c>
      <c r="L110" s="32"/>
      <c r="M110" s="32"/>
      <c r="N110" s="33"/>
      <c r="O110" s="33"/>
      <c r="R110" s="1">
        <v>288</v>
      </c>
      <c r="S110" s="1" t="b">
        <f t="shared" ca="1" si="1"/>
        <v>0</v>
      </c>
      <c r="V110" s="2" t="e">
        <f>IF(ISBLANK($B110),0,COUNTIFS('[1]MEMÓRIA DE CÁLCULO'!$F:$F,'PLANILHA ORÇ.'!$B110))</f>
        <v>#VALUE!</v>
      </c>
    </row>
    <row r="111" spans="2:22" ht="75" x14ac:dyDescent="0.25">
      <c r="B111" s="29" t="s">
        <v>110</v>
      </c>
      <c r="E111" s="1" t="str">
        <f t="shared" ca="1" si="2"/>
        <v>07.03.15</v>
      </c>
      <c r="F111" s="30" t="str">
        <f ca="1">IF(OR($E111="",$E111="Total Geral"),"",IF(LEN($E111)&lt;6,VLOOKUP($E111,'[1]MEMÓRIA DE CÁLCULO'!$F:$W,2,FALSE),VLOOKUP($E111,'[1]MEMÓRIA DE CÁLCULO'!$F:$W,5,FALSE)))</f>
        <v>GUARDA-CORPO DE MADEIRA,APARELHADA,NA ALTURA UTIL DE 1,00M,ENGASTADO 5CM NO CONCRETO,INTERCALADO POR MONTANTES DE 7,5CMX11,25CM/3"X4.1/2",COM ESPACAMENTO DE 1,00M,FORMANDO MODULOS"X",PARA CONTRAVENTAMENTO,COM PECAS DE 3,75CMX7,5CM/1.1/2"X3".FORNECIMENTO E COLOCACAO</v>
      </c>
      <c r="G111" s="1" t="str">
        <f ca="1">IF(OR(ISBLANK($E111),$E111="Total Geral"),"",IF(LEN($E111)&lt;6,"",VLOOKUP($E111,'[1]MEMÓRIA DE CÁLCULO'!$F:$W,3,FALSE)))</f>
        <v>14.006.0353-0</v>
      </c>
      <c r="H111" s="1" t="str">
        <f ca="1">IF(OR(ISBLANK($E111),$E111="Total Geral"),"",IF(LEN($E111)&lt;6,"",VLOOKUP($E111,'[1]MEMÓRIA DE CÁLCULO'!$F:$W,4,FALSE)))</f>
        <v>14.006.0353-A</v>
      </c>
      <c r="I111" s="2" t="str">
        <f ca="1">IF(OR(ISBLANK($E111),$E111="Total Geral"),"",IF(LEN($E111)&lt;6,"",VLOOKUP($E111,'[1]MEMÓRIA DE CÁLCULO'!$F:$W,2,FALSE)))</f>
        <v>EMOP</v>
      </c>
      <c r="J111" s="2" t="str">
        <f ca="1">IF(OR(ISBLANK($E111),$E111="Total Geral"),"",IF(LEN($E111)&lt;6,"",VLOOKUP($E111,'[1]MEMÓRIA DE CÁLCULO'!$F:$W,17,FALSE)))</f>
        <v>M</v>
      </c>
      <c r="K111" s="31">
        <f ca="1">IF(OR(ISBLANK($E111),$E111="Total Geral"),"",IF(LEN($E111)&lt;6,"",VLOOKUP($E111,'[1]MEMÓRIA DE CÁLCULO'!$F:$W,18,FALSE)))</f>
        <v>243</v>
      </c>
      <c r="L111" s="32"/>
      <c r="M111" s="32"/>
      <c r="N111" s="33"/>
      <c r="O111" s="33"/>
      <c r="R111" s="1">
        <v>288</v>
      </c>
      <c r="S111" s="1" t="b">
        <f t="shared" ca="1" si="1"/>
        <v>0</v>
      </c>
      <c r="V111" s="2" t="e">
        <f>IF(ISBLANK($B111),0,COUNTIFS('[1]MEMÓRIA DE CÁLCULO'!$F:$F,'PLANILHA ORÇ.'!$B111))</f>
        <v>#VALUE!</v>
      </c>
    </row>
    <row r="112" spans="2:22" x14ac:dyDescent="0.25">
      <c r="B112" s="29" t="s">
        <v>111</v>
      </c>
      <c r="E112" s="1" t="str">
        <f t="shared" ca="1" si="2"/>
        <v>08</v>
      </c>
      <c r="F112" s="30" t="str">
        <f ca="1">IF(OR($E112="",$E112="Total Geral"),"",IF(LEN($E112)&lt;6,VLOOKUP($E112,'[1]MEMÓRIA DE CÁLCULO'!$F:$W,2,FALSE),VLOOKUP($E112,'[1]MEMÓRIA DE CÁLCULO'!$F:$W,5,FALSE)))</f>
        <v>CORTINA ATIRANTADA</v>
      </c>
      <c r="G112" s="1" t="str">
        <f ca="1">IF(OR(ISBLANK($E112),$E112="Total Geral"),"",IF(LEN($E112)&lt;6,"",VLOOKUP($E112,'[1]MEMÓRIA DE CÁLCULO'!$F:$W,3,FALSE)))</f>
        <v/>
      </c>
      <c r="H112" s="1" t="str">
        <f ca="1">IF(OR(ISBLANK($E112),$E112="Total Geral"),"",IF(LEN($E112)&lt;6,"",VLOOKUP($E112,'[1]MEMÓRIA DE CÁLCULO'!$F:$W,4,FALSE)))</f>
        <v/>
      </c>
      <c r="I112" s="2" t="str">
        <f ca="1">IF(OR(ISBLANK($E112),$E112="Total Geral"),"",IF(LEN($E112)&lt;6,"",VLOOKUP($E112,'[1]MEMÓRIA DE CÁLCULO'!$F:$W,2,FALSE)))</f>
        <v/>
      </c>
      <c r="J112" s="2" t="str">
        <f ca="1">IF(OR(ISBLANK($E112),$E112="Total Geral"),"",IF(LEN($E112)&lt;6,"",VLOOKUP($E112,'[1]MEMÓRIA DE CÁLCULO'!$F:$W,17,FALSE)))</f>
        <v/>
      </c>
      <c r="K112" s="31" t="str">
        <f ca="1">IF(OR(ISBLANK($E112),$E112="Total Geral"),"",IF(LEN($E112)&lt;6,"",VLOOKUP($E112,'[1]MEMÓRIA DE CÁLCULO'!$F:$W,18,FALSE)))</f>
        <v/>
      </c>
      <c r="L112" s="32"/>
      <c r="M112" s="32"/>
      <c r="N112" s="33"/>
      <c r="O112" s="33"/>
      <c r="V112" s="2" t="e">
        <f>IF(ISBLANK($B112),0,COUNTIFS('[1]MEMÓRIA DE CÁLCULO'!$F:$F,'PLANILHA ORÇ.'!$B112))</f>
        <v>#VALUE!</v>
      </c>
    </row>
    <row r="113" spans="2:22" x14ac:dyDescent="0.25">
      <c r="B113" s="29" t="s">
        <v>112</v>
      </c>
      <c r="E113" s="1" t="str">
        <f t="shared" ca="1" si="2"/>
        <v>08.01</v>
      </c>
      <c r="F113" s="30" t="str">
        <f ca="1">IF(OR($E113="",$E113="Total Geral"),"",IF(LEN($E113)&lt;6,VLOOKUP($E113,'[1]MEMÓRIA DE CÁLCULO'!$F:$W,2,FALSE),VLOOKUP($E113,'[1]MEMÓRIA DE CÁLCULO'!$F:$W,5,FALSE)))</f>
        <v>PREPARO DO TERRENO</v>
      </c>
      <c r="G113" s="1" t="str">
        <f ca="1">IF(OR(ISBLANK($E113),$E113="Total Geral"),"",IF(LEN($E113)&lt;6,"",VLOOKUP($E113,'[1]MEMÓRIA DE CÁLCULO'!$F:$W,3,FALSE)))</f>
        <v/>
      </c>
      <c r="H113" s="1" t="str">
        <f ca="1">IF(OR(ISBLANK($E113),$E113="Total Geral"),"",IF(LEN($E113)&lt;6,"",VLOOKUP($E113,'[1]MEMÓRIA DE CÁLCULO'!$F:$W,4,FALSE)))</f>
        <v/>
      </c>
      <c r="I113" s="2" t="str">
        <f ca="1">IF(OR(ISBLANK($E113),$E113="Total Geral"),"",IF(LEN($E113)&lt;6,"",VLOOKUP($E113,'[1]MEMÓRIA DE CÁLCULO'!$F:$W,2,FALSE)))</f>
        <v/>
      </c>
      <c r="J113" s="2" t="str">
        <f ca="1">IF(OR(ISBLANK($E113),$E113="Total Geral"),"",IF(LEN($E113)&lt;6,"",VLOOKUP($E113,'[1]MEMÓRIA DE CÁLCULO'!$F:$W,17,FALSE)))</f>
        <v/>
      </c>
      <c r="K113" s="31" t="str">
        <f ca="1">IF(OR(ISBLANK($E113),$E113="Total Geral"),"",IF(LEN($E113)&lt;6,"",VLOOKUP($E113,'[1]MEMÓRIA DE CÁLCULO'!$F:$W,18,FALSE)))</f>
        <v/>
      </c>
      <c r="L113" s="32"/>
      <c r="M113" s="32"/>
      <c r="N113" s="33"/>
      <c r="O113" s="33"/>
      <c r="V113" s="2" t="e">
        <f>IF(ISBLANK($B113),0,COUNTIFS('[1]MEMÓRIA DE CÁLCULO'!$F:$F,'PLANILHA ORÇ.'!$B113))</f>
        <v>#VALUE!</v>
      </c>
    </row>
    <row r="114" spans="2:22" ht="45" x14ac:dyDescent="0.25">
      <c r="B114" s="29" t="s">
        <v>113</v>
      </c>
      <c r="E114" s="1" t="str">
        <f t="shared" ca="1" si="2"/>
        <v>08.01.01</v>
      </c>
      <c r="F114" s="30" t="str">
        <f ca="1">IF(OR($E114="",$E114="Total Geral"),"",IF(LEN($E114)&lt;6,VLOOKUP($E114,'[1]MEMÓRIA DE CÁLCULO'!$F:$W,2,FALSE),VLOOKUP($E114,'[1]MEMÓRIA DE CÁLCULO'!$F:$W,5,FALSE)))</f>
        <v>PREPARO MANUAL DE TERRENO,COMPREENDENDO ACERTO,RASPAGEM EVENTUAL ATE 0.30M DE PROFUNDIDADE E AFASTAMENTO LATERAL DO MATERIAL EXCEDENTE,INCLUSIVE COMPACTACAO MANUAL</v>
      </c>
      <c r="G114" s="1" t="str">
        <f ca="1">IF(OR(ISBLANK($E114),$E114="Total Geral"),"",IF(LEN($E114)&lt;6,"",VLOOKUP($E114,'[1]MEMÓRIA DE CÁLCULO'!$F:$W,3,FALSE)))</f>
        <v>01.005.0004-0</v>
      </c>
      <c r="H114" s="1" t="str">
        <f ca="1">IF(OR(ISBLANK($E114),$E114="Total Geral"),"",IF(LEN($E114)&lt;6,"",VLOOKUP($E114,'[1]MEMÓRIA DE CÁLCULO'!$F:$W,4,FALSE)))</f>
        <v>01.005.0004-A</v>
      </c>
      <c r="I114" s="2" t="str">
        <f ca="1">IF(OR(ISBLANK($E114),$E114="Total Geral"),"",IF(LEN($E114)&lt;6,"",VLOOKUP($E114,'[1]MEMÓRIA DE CÁLCULO'!$F:$W,2,FALSE)))</f>
        <v>EMOP</v>
      </c>
      <c r="J114" s="2" t="str">
        <f ca="1">IF(OR(ISBLANK($E114),$E114="Total Geral"),"",IF(LEN($E114)&lt;6,"",VLOOKUP($E114,'[1]MEMÓRIA DE CÁLCULO'!$F:$W,17,FALSE)))</f>
        <v>M2</v>
      </c>
      <c r="K114" s="31">
        <f ca="1">IF(OR(ISBLANK($E114),$E114="Total Geral"),"",IF(LEN($E114)&lt;6,"",VLOOKUP($E114,'[1]MEMÓRIA DE CÁLCULO'!$F:$W,18,FALSE)))</f>
        <v>1950</v>
      </c>
      <c r="L114" s="32"/>
      <c r="M114" s="32"/>
      <c r="N114" s="33"/>
      <c r="O114" s="33"/>
      <c r="V114" s="2" t="e">
        <f>IF(ISBLANK($B114),0,COUNTIFS('[1]MEMÓRIA DE CÁLCULO'!$F:$F,'PLANILHA ORÇ.'!$B114))</f>
        <v>#VALUE!</v>
      </c>
    </row>
    <row r="115" spans="2:22" x14ac:dyDescent="0.25">
      <c r="B115" s="29" t="s">
        <v>114</v>
      </c>
      <c r="E115" s="1" t="str">
        <f t="shared" ca="1" si="2"/>
        <v>08.02</v>
      </c>
      <c r="F115" s="30" t="str">
        <f ca="1">IF(OR($E115="",$E115="Total Geral"),"",IF(LEN($E115)&lt;6,VLOOKUP($E115,'[1]MEMÓRIA DE CÁLCULO'!$F:$W,2,FALSE),VLOOKUP($E115,'[1]MEMÓRIA DE CÁLCULO'!$F:$W,5,FALSE)))</f>
        <v>LOCAÇÃO DA OBRA</v>
      </c>
      <c r="G115" s="1" t="str">
        <f ca="1">IF(OR(ISBLANK($E115),$E115="Total Geral"),"",IF(LEN($E115)&lt;6,"",VLOOKUP($E115,'[1]MEMÓRIA DE CÁLCULO'!$F:$W,3,FALSE)))</f>
        <v/>
      </c>
      <c r="H115" s="1" t="str">
        <f ca="1">IF(OR(ISBLANK($E115),$E115="Total Geral"),"",IF(LEN($E115)&lt;6,"",VLOOKUP($E115,'[1]MEMÓRIA DE CÁLCULO'!$F:$W,4,FALSE)))</f>
        <v/>
      </c>
      <c r="I115" s="2" t="str">
        <f ca="1">IF(OR(ISBLANK($E115),$E115="Total Geral"),"",IF(LEN($E115)&lt;6,"",VLOOKUP($E115,'[1]MEMÓRIA DE CÁLCULO'!$F:$W,2,FALSE)))</f>
        <v/>
      </c>
      <c r="J115" s="2" t="str">
        <f ca="1">IF(OR(ISBLANK($E115),$E115="Total Geral"),"",IF(LEN($E115)&lt;6,"",VLOOKUP($E115,'[1]MEMÓRIA DE CÁLCULO'!$F:$W,17,FALSE)))</f>
        <v/>
      </c>
      <c r="K115" s="31" t="str">
        <f ca="1">IF(OR(ISBLANK($E115),$E115="Total Geral"),"",IF(LEN($E115)&lt;6,"",VLOOKUP($E115,'[1]MEMÓRIA DE CÁLCULO'!$F:$W,18,FALSE)))</f>
        <v/>
      </c>
      <c r="L115" s="32"/>
      <c r="M115" s="32"/>
      <c r="N115" s="33"/>
      <c r="O115" s="33"/>
      <c r="V115" s="2" t="e">
        <f>IF(ISBLANK($B115),0,COUNTIFS('[1]MEMÓRIA DE CÁLCULO'!$F:$F,'PLANILHA ORÇ.'!$B115))</f>
        <v>#VALUE!</v>
      </c>
    </row>
    <row r="116" spans="2:22" ht="60" x14ac:dyDescent="0.25">
      <c r="B116" s="29" t="s">
        <v>115</v>
      </c>
      <c r="E116" s="1" t="str">
        <f t="shared" ca="1" si="2"/>
        <v>08.02.01</v>
      </c>
      <c r="F116" s="30" t="str">
        <f ca="1">IF(OR($E116="",$E116="Total Geral"),"",IF(LEN($E116)&lt;6,VLOOKUP($E116,'[1]MEMÓRIA DE CÁLCULO'!$F:$W,2,FALSE),VLOOKUP($E116,'[1]MEMÓRIA DE CÁLCULO'!$F:$W,5,FALSE)))</f>
        <v>LOCACAO DE OBRA COM APARELHO TOPOGRAFICO SOBRE CERCA DE MARCACAO,INCLUSIVE CONSTRUCAO DESTA E SUA PRE-LOCACAO E O FORNECIMENTO DO MATERIAL E TENDO POR MEDICAO O PERIMETRO A CONSTRUIR</v>
      </c>
      <c r="G116" s="1" t="str">
        <f ca="1">IF(OR(ISBLANK($E116),$E116="Total Geral"),"",IF(LEN($E116)&lt;6,"",VLOOKUP($E116,'[1]MEMÓRIA DE CÁLCULO'!$F:$W,3,FALSE)))</f>
        <v>01.018.0002-0</v>
      </c>
      <c r="H116" s="1" t="str">
        <f ca="1">IF(OR(ISBLANK($E116),$E116="Total Geral"),"",IF(LEN($E116)&lt;6,"",VLOOKUP($E116,'[1]MEMÓRIA DE CÁLCULO'!$F:$W,4,FALSE)))</f>
        <v>01.018.0002-A</v>
      </c>
      <c r="I116" s="2" t="str">
        <f ca="1">IF(OR(ISBLANK($E116),$E116="Total Geral"),"",IF(LEN($E116)&lt;6,"",VLOOKUP($E116,'[1]MEMÓRIA DE CÁLCULO'!$F:$W,2,FALSE)))</f>
        <v>EMOP</v>
      </c>
      <c r="J116" s="2" t="str">
        <f ca="1">IF(OR(ISBLANK($E116),$E116="Total Geral"),"",IF(LEN($E116)&lt;6,"",VLOOKUP($E116,'[1]MEMÓRIA DE CÁLCULO'!$F:$W,17,FALSE)))</f>
        <v>M</v>
      </c>
      <c r="K116" s="31">
        <f ca="1">IF(OR(ISBLANK($E116),$E116="Total Geral"),"",IF(LEN($E116)&lt;6,"",VLOOKUP($E116,'[1]MEMÓRIA DE CÁLCULO'!$F:$W,18,FALSE)))</f>
        <v>130</v>
      </c>
      <c r="L116" s="32"/>
      <c r="M116" s="32"/>
      <c r="N116" s="33"/>
      <c r="O116" s="33"/>
      <c r="V116" s="2" t="e">
        <f>IF(ISBLANK($B116),0,COUNTIFS('[1]MEMÓRIA DE CÁLCULO'!$F:$F,'PLANILHA ORÇ.'!$B116))</f>
        <v>#VALUE!</v>
      </c>
    </row>
    <row r="117" spans="2:22" x14ac:dyDescent="0.25">
      <c r="B117" s="29" t="s">
        <v>116</v>
      </c>
      <c r="E117" s="1" t="str">
        <f t="shared" ca="1" si="2"/>
        <v>08.03</v>
      </c>
      <c r="F117" s="30" t="str">
        <f ca="1">IF(OR($E117="",$E117="Total Geral"),"",IF(LEN($E117)&lt;6,VLOOKUP($E117,'[1]MEMÓRIA DE CÁLCULO'!$F:$W,2,FALSE),VLOOKUP($E117,'[1]MEMÓRIA DE CÁLCULO'!$F:$W,5,FALSE)))</f>
        <v>PERFURAÇÃO</v>
      </c>
      <c r="G117" s="1" t="str">
        <f ca="1">IF(OR(ISBLANK($E117),$E117="Total Geral"),"",IF(LEN($E117)&lt;6,"",VLOOKUP($E117,'[1]MEMÓRIA DE CÁLCULO'!$F:$W,3,FALSE)))</f>
        <v/>
      </c>
      <c r="H117" s="1" t="str">
        <f ca="1">IF(OR(ISBLANK($E117),$E117="Total Geral"),"",IF(LEN($E117)&lt;6,"",VLOOKUP($E117,'[1]MEMÓRIA DE CÁLCULO'!$F:$W,4,FALSE)))</f>
        <v/>
      </c>
      <c r="I117" s="2" t="str">
        <f ca="1">IF(OR(ISBLANK($E117),$E117="Total Geral"),"",IF(LEN($E117)&lt;6,"",VLOOKUP($E117,'[1]MEMÓRIA DE CÁLCULO'!$F:$W,2,FALSE)))</f>
        <v/>
      </c>
      <c r="J117" s="2" t="str">
        <f ca="1">IF(OR(ISBLANK($E117),$E117="Total Geral"),"",IF(LEN($E117)&lt;6,"",VLOOKUP($E117,'[1]MEMÓRIA DE CÁLCULO'!$F:$W,17,FALSE)))</f>
        <v/>
      </c>
      <c r="K117" s="31" t="str">
        <f ca="1">IF(OR(ISBLANK($E117),$E117="Total Geral"),"",IF(LEN($E117)&lt;6,"",VLOOKUP($E117,'[1]MEMÓRIA DE CÁLCULO'!$F:$W,18,FALSE)))</f>
        <v/>
      </c>
      <c r="L117" s="32"/>
      <c r="M117" s="32"/>
      <c r="N117" s="33"/>
      <c r="O117" s="33"/>
      <c r="V117" s="2" t="e">
        <f>IF(ISBLANK($B117),0,COUNTIFS('[1]MEMÓRIA DE CÁLCULO'!$F:$F,'PLANILHA ORÇ.'!$B117))</f>
        <v>#VALUE!</v>
      </c>
    </row>
    <row r="118" spans="2:22" ht="45" x14ac:dyDescent="0.25">
      <c r="B118" s="29" t="s">
        <v>117</v>
      </c>
      <c r="E118" s="1" t="str">
        <f t="shared" ca="1" si="2"/>
        <v>08.03.01</v>
      </c>
      <c r="F118" s="30" t="str">
        <f ca="1">IF(OR($E118="",$E118="Total Geral"),"",IF(LEN($E118)&lt;6,VLOOKUP($E118,'[1]MEMÓRIA DE CÁLCULO'!$F:$W,2,FALSE),VLOOKUP($E118,'[1]MEMÓRIA DE CÁLCULO'!$F:$W,5,FALSE)))</f>
        <v>PERFURACAO ROTATIVA COM COROA DE WIDIA,EM SOLO,DIAMETRO H,HORIZONTAL,INCLUSIVE DESLOCAMENTO DENTRO DO CANTEIRO E INSTALACAO DA SONDA EM CADA FURO</v>
      </c>
      <c r="G118" s="1" t="str">
        <f ca="1">IF(OR(ISBLANK($E118),$E118="Total Geral"),"",IF(LEN($E118)&lt;6,"",VLOOKUP($E118,'[1]MEMÓRIA DE CÁLCULO'!$F:$W,3,FALSE)))</f>
        <v>01.002.0028-0</v>
      </c>
      <c r="H118" s="1" t="str">
        <f ca="1">IF(OR(ISBLANK($E118),$E118="Total Geral"),"",IF(LEN($E118)&lt;6,"",VLOOKUP($E118,'[1]MEMÓRIA DE CÁLCULO'!$F:$W,4,FALSE)))</f>
        <v>01.002.0028-A</v>
      </c>
      <c r="I118" s="2" t="str">
        <f ca="1">IF(OR(ISBLANK($E118),$E118="Total Geral"),"",IF(LEN($E118)&lt;6,"",VLOOKUP($E118,'[1]MEMÓRIA DE CÁLCULO'!$F:$W,2,FALSE)))</f>
        <v>EMOP</v>
      </c>
      <c r="J118" s="2" t="str">
        <f ca="1">IF(OR(ISBLANK($E118),$E118="Total Geral"),"",IF(LEN($E118)&lt;6,"",VLOOKUP($E118,'[1]MEMÓRIA DE CÁLCULO'!$F:$W,17,FALSE)))</f>
        <v>M</v>
      </c>
      <c r="K118" s="31">
        <f ca="1">IF(OR(ISBLANK($E118),$E118="Total Geral"),"",IF(LEN($E118)&lt;6,"",VLOOKUP($E118,'[1]MEMÓRIA DE CÁLCULO'!$F:$W,18,FALSE)))</f>
        <v>102</v>
      </c>
      <c r="L118" s="32"/>
      <c r="M118" s="32"/>
      <c r="N118" s="33"/>
      <c r="O118" s="33"/>
      <c r="V118" s="2" t="e">
        <f>IF(ISBLANK($B118),0,COUNTIFS('[1]MEMÓRIA DE CÁLCULO'!$F:$F,'PLANILHA ORÇ.'!$B118))</f>
        <v>#VALUE!</v>
      </c>
    </row>
    <row r="119" spans="2:22" ht="45" x14ac:dyDescent="0.25">
      <c r="B119" s="29" t="s">
        <v>118</v>
      </c>
      <c r="E119" s="1" t="str">
        <f t="shared" ca="1" si="2"/>
        <v>08.03.02</v>
      </c>
      <c r="F119" s="30" t="str">
        <f ca="1">IF(OR($E119="",$E119="Total Geral"),"",IF(LEN($E119)&lt;6,VLOOKUP($E119,'[1]MEMÓRIA DE CÁLCULO'!$F:$W,2,FALSE),VLOOKUP($E119,'[1]MEMÓRIA DE CÁLCULO'!$F:$W,5,FALSE)))</f>
        <v>PERFURACAO ROTATIVA COM COROA DE DIAMANTE,EM ALTERACAO DE ROCHA,DIAMETRO HWG(100MM),INCLUSIVE DESLOCAMENTO DENTRO DO CANTEIRO E INSTALACAO DA SONDA EM CADA FURO</v>
      </c>
      <c r="G119" s="1" t="str">
        <f ca="1">IF(OR(ISBLANK($E119),$E119="Total Geral"),"",IF(LEN($E119)&lt;6,"",VLOOKUP($E119,'[1]MEMÓRIA DE CÁLCULO'!$F:$W,3,FALSE)))</f>
        <v>01.004.0025-0</v>
      </c>
      <c r="H119" s="1" t="str">
        <f ca="1">IF(OR(ISBLANK($E119),$E119="Total Geral"),"",IF(LEN($E119)&lt;6,"",VLOOKUP($E119,'[1]MEMÓRIA DE CÁLCULO'!$F:$W,4,FALSE)))</f>
        <v>01.004.0025-A</v>
      </c>
      <c r="I119" s="2" t="str">
        <f ca="1">IF(OR(ISBLANK($E119),$E119="Total Geral"),"",IF(LEN($E119)&lt;6,"",VLOOKUP($E119,'[1]MEMÓRIA DE CÁLCULO'!$F:$W,2,FALSE)))</f>
        <v>EMOP</v>
      </c>
      <c r="J119" s="2" t="str">
        <f ca="1">IF(OR(ISBLANK($E119),$E119="Total Geral"),"",IF(LEN($E119)&lt;6,"",VLOOKUP($E119,'[1]MEMÓRIA DE CÁLCULO'!$F:$W,17,FALSE)))</f>
        <v>M</v>
      </c>
      <c r="K119" s="31">
        <f ca="1">IF(OR(ISBLANK($E119),$E119="Total Geral"),"",IF(LEN($E119)&lt;6,"",VLOOKUP($E119,'[1]MEMÓRIA DE CÁLCULO'!$F:$W,18,FALSE)))</f>
        <v>1530</v>
      </c>
      <c r="L119" s="32"/>
      <c r="M119" s="32"/>
      <c r="N119" s="33"/>
      <c r="O119" s="33"/>
      <c r="V119" s="2" t="e">
        <f>IF(ISBLANK($B119),0,COUNTIFS('[1]MEMÓRIA DE CÁLCULO'!$F:$F,'PLANILHA ORÇ.'!$B119))</f>
        <v>#VALUE!</v>
      </c>
    </row>
    <row r="120" spans="2:22" ht="45" x14ac:dyDescent="0.25">
      <c r="B120" s="29" t="s">
        <v>119</v>
      </c>
      <c r="E120" s="1" t="str">
        <f t="shared" ca="1" si="2"/>
        <v>08.03.03</v>
      </c>
      <c r="F120" s="30" t="str">
        <f ca="1">IF(OR($E120="",$E120="Total Geral"),"",IF(LEN($E120)&lt;6,VLOOKUP($E120,'[1]MEMÓRIA DE CÁLCULO'!$F:$W,2,FALSE),VLOOKUP($E120,'[1]MEMÓRIA DE CÁLCULO'!$F:$W,5,FALSE)))</f>
        <v>PERFURACAO ROTATIVA COM COROA DE WIDIA,EM SOLO,DIAMETRO 8",VERTICAL,INCLUSIVE DESLOCAMENTO DENTRO DO CANTEIRO E INSTALACAO DA SONDA EM CADA FURO</v>
      </c>
      <c r="G120" s="1" t="str">
        <f ca="1">IF(OR(ISBLANK($E120),$E120="Total Geral"),"",IF(LEN($E120)&lt;6,"",VLOOKUP($E120,'[1]MEMÓRIA DE CÁLCULO'!$F:$W,3,FALSE)))</f>
        <v>01.002.0042-0</v>
      </c>
      <c r="H120" s="1" t="str">
        <f ca="1">IF(OR(ISBLANK($E120),$E120="Total Geral"),"",IF(LEN($E120)&lt;6,"",VLOOKUP($E120,'[1]MEMÓRIA DE CÁLCULO'!$F:$W,4,FALSE)))</f>
        <v>01.002.0042-A</v>
      </c>
      <c r="I120" s="2" t="str">
        <f ca="1">IF(OR(ISBLANK($E120),$E120="Total Geral"),"",IF(LEN($E120)&lt;6,"",VLOOKUP($E120,'[1]MEMÓRIA DE CÁLCULO'!$F:$W,2,FALSE)))</f>
        <v>EMOP</v>
      </c>
      <c r="J120" s="2" t="str">
        <f ca="1">IF(OR(ISBLANK($E120),$E120="Total Geral"),"",IF(LEN($E120)&lt;6,"",VLOOKUP($E120,'[1]MEMÓRIA DE CÁLCULO'!$F:$W,17,FALSE)))</f>
        <v>M</v>
      </c>
      <c r="K120" s="31">
        <f ca="1">IF(OR(ISBLANK($E120),$E120="Total Geral"),"",IF(LEN($E120)&lt;6,"",VLOOKUP($E120,'[1]MEMÓRIA DE CÁLCULO'!$F:$W,18,FALSE)))</f>
        <v>51</v>
      </c>
      <c r="L120" s="32"/>
      <c r="M120" s="32"/>
      <c r="N120" s="33"/>
      <c r="O120" s="33"/>
      <c r="V120" s="2" t="e">
        <f>IF(ISBLANK($B120),0,COUNTIFS('[1]MEMÓRIA DE CÁLCULO'!$F:$F,'PLANILHA ORÇ.'!$B120))</f>
        <v>#VALUE!</v>
      </c>
    </row>
    <row r="121" spans="2:22" ht="45" x14ac:dyDescent="0.25">
      <c r="B121" s="29" t="s">
        <v>120</v>
      </c>
      <c r="E121" s="1" t="str">
        <f t="shared" ca="1" si="2"/>
        <v>08.03.04</v>
      </c>
      <c r="F121" s="30" t="str">
        <f ca="1">IF(OR($E121="",$E121="Total Geral"),"",IF(LEN($E121)&lt;6,VLOOKUP($E121,'[1]MEMÓRIA DE CÁLCULO'!$F:$W,2,FALSE),VLOOKUP($E121,'[1]MEMÓRIA DE CÁLCULO'!$F:$W,5,FALSE)))</f>
        <v>PERFURACAO ROTATIVA COM COROA DE WIDIA,EM ALTERACAO DE ROCHA,DIAMETRO 8",VERTICAL,INCLUSIVE DESLOCAMENTO DENTRO DO CANTEIRO E INSTALACAO DA SONDA EM CADA FURO</v>
      </c>
      <c r="G121" s="1" t="str">
        <f ca="1">IF(OR(ISBLANK($E121),$E121="Total Geral"),"",IF(LEN($E121)&lt;6,"",VLOOKUP($E121,'[1]MEMÓRIA DE CÁLCULO'!$F:$W,3,FALSE)))</f>
        <v>01.002.0066-0</v>
      </c>
      <c r="H121" s="1" t="str">
        <f ca="1">IF(OR(ISBLANK($E121),$E121="Total Geral"),"",IF(LEN($E121)&lt;6,"",VLOOKUP($E121,'[1]MEMÓRIA DE CÁLCULO'!$F:$W,4,FALSE)))</f>
        <v>01.002.0066-A</v>
      </c>
      <c r="I121" s="2" t="str">
        <f ca="1">IF(OR(ISBLANK($E121),$E121="Total Geral"),"",IF(LEN($E121)&lt;6,"",VLOOKUP($E121,'[1]MEMÓRIA DE CÁLCULO'!$F:$W,2,FALSE)))</f>
        <v>EMOP</v>
      </c>
      <c r="J121" s="2" t="str">
        <f ca="1">IF(OR(ISBLANK($E121),$E121="Total Geral"),"",IF(LEN($E121)&lt;6,"",VLOOKUP($E121,'[1]MEMÓRIA DE CÁLCULO'!$F:$W,17,FALSE)))</f>
        <v>M</v>
      </c>
      <c r="K121" s="31">
        <f ca="1">IF(OR(ISBLANK($E121),$E121="Total Geral"),"",IF(LEN($E121)&lt;6,"",VLOOKUP($E121,'[1]MEMÓRIA DE CÁLCULO'!$F:$W,18,FALSE)))</f>
        <v>255</v>
      </c>
      <c r="L121" s="32"/>
      <c r="M121" s="32"/>
      <c r="N121" s="33"/>
      <c r="O121" s="33"/>
      <c r="V121" s="2" t="e">
        <f>IF(ISBLANK($B121),0,COUNTIFS('[1]MEMÓRIA DE CÁLCULO'!$F:$F,'PLANILHA ORÇ.'!$B121))</f>
        <v>#VALUE!</v>
      </c>
    </row>
    <row r="122" spans="2:22" x14ac:dyDescent="0.25">
      <c r="B122" s="29" t="s">
        <v>121</v>
      </c>
      <c r="E122" s="1" t="str">
        <f t="shared" ca="1" si="2"/>
        <v>08.04</v>
      </c>
      <c r="F122" s="30" t="str">
        <f ca="1">IF(OR($E122="",$E122="Total Geral"),"",IF(LEN($E122)&lt;6,VLOOKUP($E122,'[1]MEMÓRIA DE CÁLCULO'!$F:$W,2,FALSE),VLOOKUP($E122,'[1]MEMÓRIA DE CÁLCULO'!$F:$W,5,FALSE)))</f>
        <v>MOVIMENTO DE TERRA</v>
      </c>
      <c r="G122" s="1" t="str">
        <f ca="1">IF(OR(ISBLANK($E122),$E122="Total Geral"),"",IF(LEN($E122)&lt;6,"",VLOOKUP($E122,'[1]MEMÓRIA DE CÁLCULO'!$F:$W,3,FALSE)))</f>
        <v/>
      </c>
      <c r="H122" s="1" t="str">
        <f ca="1">IF(OR(ISBLANK($E122),$E122="Total Geral"),"",IF(LEN($E122)&lt;6,"",VLOOKUP($E122,'[1]MEMÓRIA DE CÁLCULO'!$F:$W,4,FALSE)))</f>
        <v/>
      </c>
      <c r="I122" s="2" t="str">
        <f ca="1">IF(OR(ISBLANK($E122),$E122="Total Geral"),"",IF(LEN($E122)&lt;6,"",VLOOKUP($E122,'[1]MEMÓRIA DE CÁLCULO'!$F:$W,2,FALSE)))</f>
        <v/>
      </c>
      <c r="J122" s="2" t="str">
        <f ca="1">IF(OR(ISBLANK($E122),$E122="Total Geral"),"",IF(LEN($E122)&lt;6,"",VLOOKUP($E122,'[1]MEMÓRIA DE CÁLCULO'!$F:$W,17,FALSE)))</f>
        <v/>
      </c>
      <c r="K122" s="31" t="str">
        <f ca="1">IF(OR(ISBLANK($E122),$E122="Total Geral"),"",IF(LEN($E122)&lt;6,"",VLOOKUP($E122,'[1]MEMÓRIA DE CÁLCULO'!$F:$W,18,FALSE)))</f>
        <v/>
      </c>
      <c r="L122" s="32"/>
      <c r="M122" s="32"/>
      <c r="N122" s="33"/>
      <c r="O122" s="33"/>
      <c r="V122" s="2" t="e">
        <f>IF(ISBLANK($B122),0,COUNTIFS('[1]MEMÓRIA DE CÁLCULO'!$F:$F,'PLANILHA ORÇ.'!$B122))</f>
        <v>#VALUE!</v>
      </c>
    </row>
    <row r="123" spans="2:22" ht="45" x14ac:dyDescent="0.25">
      <c r="B123" s="29" t="s">
        <v>122</v>
      </c>
      <c r="E123" s="1" t="str">
        <f t="shared" ca="1" si="2"/>
        <v>08.04.01</v>
      </c>
      <c r="F123" s="30" t="str">
        <f ca="1">IF(OR($E123="",$E123="Total Geral"),"",IF(LEN($E123)&lt;6,VLOOKUP($E123,'[1]MEMÓRIA DE CÁLCULO'!$F:$W,2,FALSE),VLOOKUP($E123,'[1]MEMÓRIA DE CÁLCULO'!$F:$W,5,FALSE)))</f>
        <v>ESCAVACAO MANUAL DE VALA/CAVA EM MATERIAL DE 1ª CATEGORIA (A(AREIA,ARGILA OU PICARRA),ATE 1,50M DE PROFUNDIDADE,EXCLUSIVE ESCORAMENTO E ESGOTAMENTO</v>
      </c>
      <c r="G123" s="1" t="str">
        <f ca="1">IF(OR(ISBLANK($E123),$E123="Total Geral"),"",IF(LEN($E123)&lt;6,"",VLOOKUP($E123,'[1]MEMÓRIA DE CÁLCULO'!$F:$W,3,FALSE)))</f>
        <v>03.001.0001-1</v>
      </c>
      <c r="H123" s="1" t="str">
        <f ca="1">IF(OR(ISBLANK($E123),$E123="Total Geral"),"",IF(LEN($E123)&lt;6,"",VLOOKUP($E123,'[1]MEMÓRIA DE CÁLCULO'!$F:$W,4,FALSE)))</f>
        <v>03.001.0001-B</v>
      </c>
      <c r="I123" s="2" t="str">
        <f ca="1">IF(OR(ISBLANK($E123),$E123="Total Geral"),"",IF(LEN($E123)&lt;6,"",VLOOKUP($E123,'[1]MEMÓRIA DE CÁLCULO'!$F:$W,2,FALSE)))</f>
        <v>EMOP</v>
      </c>
      <c r="J123" s="2" t="str">
        <f ca="1">IF(OR(ISBLANK($E123),$E123="Total Geral"),"",IF(LEN($E123)&lt;6,"",VLOOKUP($E123,'[1]MEMÓRIA DE CÁLCULO'!$F:$W,17,FALSE)))</f>
        <v>M3</v>
      </c>
      <c r="K123" s="31">
        <f ca="1">IF(OR(ISBLANK($E123),$E123="Total Geral"),"",IF(LEN($E123)&lt;6,"",VLOOKUP($E123,'[1]MEMÓRIA DE CÁLCULO'!$F:$W,18,FALSE)))</f>
        <v>675</v>
      </c>
      <c r="L123" s="32"/>
      <c r="M123" s="32"/>
      <c r="N123" s="33"/>
      <c r="O123" s="33"/>
      <c r="V123" s="2" t="e">
        <f>IF(ISBLANK($B123),0,COUNTIFS('[1]MEMÓRIA DE CÁLCULO'!$F:$F,'PLANILHA ORÇ.'!$B123))</f>
        <v>#VALUE!</v>
      </c>
    </row>
    <row r="124" spans="2:22" ht="45" x14ac:dyDescent="0.25">
      <c r="B124" s="29" t="s">
        <v>123</v>
      </c>
      <c r="E124" s="1" t="str">
        <f t="shared" ca="1" si="2"/>
        <v>08.04.02</v>
      </c>
      <c r="F124" s="30" t="str">
        <f ca="1">IF(OR($E124="",$E124="Total Geral"),"",IF(LEN($E124)&lt;6,VLOOKUP($E124,'[1]MEMÓRIA DE CÁLCULO'!$F:$W,2,FALSE),VLOOKUP($E124,'[1]MEMÓRIA DE CÁLCULO'!$F:$W,5,FALSE)))</f>
        <v>COMPACTAÇÃO MECÂNICA DE SOLO PARA EXECUÇÃO DE RADIER, PISO DE CONCRETO OU LAJE SOBRE SOLO, COM COMPACTADOR DE SOLOS A PERCUSSÃO. AF_09/2021</v>
      </c>
      <c r="G124" s="1" t="str">
        <f ca="1">IF(OR(ISBLANK($E124),$E124="Total Geral"),"",IF(LEN($E124)&lt;6,"",VLOOKUP($E124,'[1]MEMÓRIA DE CÁLCULO'!$F:$W,3,FALSE)))</f>
        <v>97083-NDES</v>
      </c>
      <c r="H124" s="1" t="str">
        <f ca="1">IF(OR(ISBLANK($E124),$E124="Total Geral"),"",IF(LEN($E124)&lt;6,"",VLOOKUP($E124,'[1]MEMÓRIA DE CÁLCULO'!$F:$W,4,FALSE)))</f>
        <v>97083-DES</v>
      </c>
      <c r="I124" s="2" t="str">
        <f ca="1">IF(OR(ISBLANK($E124),$E124="Total Geral"),"",IF(LEN($E124)&lt;6,"",VLOOKUP($E124,'[1]MEMÓRIA DE CÁLCULO'!$F:$W,2,FALSE)))</f>
        <v>SINAPI</v>
      </c>
      <c r="J124" s="2" t="str">
        <f ca="1">IF(OR(ISBLANK($E124),$E124="Total Geral"),"",IF(LEN($E124)&lt;6,"",VLOOKUP($E124,'[1]MEMÓRIA DE CÁLCULO'!$F:$W,17,FALSE)))</f>
        <v>M2</v>
      </c>
      <c r="K124" s="31">
        <f ca="1">IF(OR(ISBLANK($E124),$E124="Total Geral"),"",IF(LEN($E124)&lt;6,"",VLOOKUP($E124,'[1]MEMÓRIA DE CÁLCULO'!$F:$W,18,FALSE)))</f>
        <v>234</v>
      </c>
      <c r="L124" s="32"/>
      <c r="M124" s="32"/>
      <c r="N124" s="33"/>
      <c r="O124" s="33"/>
      <c r="V124" s="2" t="e">
        <f>IF(ISBLANK($B124),0,COUNTIFS('[1]MEMÓRIA DE CÁLCULO'!$F:$F,'PLANILHA ORÇ.'!$B124))</f>
        <v>#VALUE!</v>
      </c>
    </row>
    <row r="125" spans="2:22" ht="60" x14ac:dyDescent="0.25">
      <c r="B125" s="29" t="s">
        <v>124</v>
      </c>
      <c r="E125" s="1" t="str">
        <f t="shared" ca="1" si="2"/>
        <v>08.04.03</v>
      </c>
      <c r="F125" s="30" t="str">
        <f ca="1">IF(OR($E125="",$E125="Total Geral"),"",IF(LEN($E125)&lt;6,VLOOKUP($E125,'[1]MEMÓRIA DE CÁLCULO'!$F:$W,2,FALSE),VLOOKUP($E125,'[1]MEMÓRIA DE CÁLCULO'!$F:$W,5,FALSE)))</f>
        <v>COMPACTACAO DE MATERIAL DE 1ªCATEGORIA,INCLUSIVE DESCARGA DECAMINHAO BASCULANTE,MOVIMENTACAO A 1 TIRO DE PA,ESPALHAMENTO E SOCAMENTO MANUAL EM CAMADAS DE 30CM DE MATERIAL APILOADO</v>
      </c>
      <c r="G125" s="1" t="str">
        <f ca="1">IF(OR(ISBLANK($E125),$E125="Total Geral"),"",IF(LEN($E125)&lt;6,"",VLOOKUP($E125,'[1]MEMÓRIA DE CÁLCULO'!$F:$W,3,FALSE)))</f>
        <v>03.009.0080-0</v>
      </c>
      <c r="H125" s="1" t="str">
        <f ca="1">IF(OR(ISBLANK($E125),$E125="Total Geral"),"",IF(LEN($E125)&lt;6,"",VLOOKUP($E125,'[1]MEMÓRIA DE CÁLCULO'!$F:$W,4,FALSE)))</f>
        <v>03.009.0080-A</v>
      </c>
      <c r="I125" s="2" t="str">
        <f ca="1">IF(OR(ISBLANK($E125),$E125="Total Geral"),"",IF(LEN($E125)&lt;6,"",VLOOKUP($E125,'[1]MEMÓRIA DE CÁLCULO'!$F:$W,2,FALSE)))</f>
        <v>EMOP</v>
      </c>
      <c r="J125" s="2" t="str">
        <f ca="1">IF(OR(ISBLANK($E125),$E125="Total Geral"),"",IF(LEN($E125)&lt;6,"",VLOOKUP($E125,'[1]MEMÓRIA DE CÁLCULO'!$F:$W,17,FALSE)))</f>
        <v>M3</v>
      </c>
      <c r="K125" s="31">
        <f ca="1">IF(OR(ISBLANK($E125),$E125="Total Geral"),"",IF(LEN($E125)&lt;6,"",VLOOKUP($E125,'[1]MEMÓRIA DE CÁLCULO'!$F:$W,18,FALSE)))</f>
        <v>1995.5</v>
      </c>
      <c r="L125" s="32"/>
      <c r="M125" s="32"/>
      <c r="N125" s="33"/>
      <c r="O125" s="33"/>
      <c r="V125" s="2" t="e">
        <f>IF(ISBLANK($B125),0,COUNTIFS('[1]MEMÓRIA DE CÁLCULO'!$F:$F,'PLANILHA ORÇ.'!$B125))</f>
        <v>#VALUE!</v>
      </c>
    </row>
    <row r="126" spans="2:22" x14ac:dyDescent="0.25">
      <c r="B126" s="29" t="s">
        <v>125</v>
      </c>
      <c r="E126" s="1" t="str">
        <f t="shared" ca="1" si="2"/>
        <v>08.04.04</v>
      </c>
      <c r="F126" s="30" t="str">
        <f ca="1">IF(OR($E126="",$E126="Total Geral"),"",IF(LEN($E126)&lt;6,VLOOKUP($E126,'[1]MEMÓRIA DE CÁLCULO'!$F:$W,2,FALSE),VLOOKUP($E126,'[1]MEMÓRIA DE CÁLCULO'!$F:$W,5,FALSE)))</f>
        <v>SAIBRO,INCLUSIVE TRANSPORTE.FORNECIMENTO</v>
      </c>
      <c r="G126" s="1" t="str">
        <f ca="1">IF(OR(ISBLANK($E126),$E126="Total Geral"),"",IF(LEN($E126)&lt;6,"",VLOOKUP($E126,'[1]MEMÓRIA DE CÁLCULO'!$F:$W,3,FALSE)))</f>
        <v>20.104.0001-0</v>
      </c>
      <c r="H126" s="1" t="str">
        <f ca="1">IF(OR(ISBLANK($E126),$E126="Total Geral"),"",IF(LEN($E126)&lt;6,"",VLOOKUP($E126,'[1]MEMÓRIA DE CÁLCULO'!$F:$W,4,FALSE)))</f>
        <v>20.104.0001-A</v>
      </c>
      <c r="I126" s="2" t="str">
        <f ca="1">IF(OR(ISBLANK($E126),$E126="Total Geral"),"",IF(LEN($E126)&lt;6,"",VLOOKUP($E126,'[1]MEMÓRIA DE CÁLCULO'!$F:$W,2,FALSE)))</f>
        <v>EMOP</v>
      </c>
      <c r="J126" s="2" t="str">
        <f ca="1">IF(OR(ISBLANK($E126),$E126="Total Geral"),"",IF(LEN($E126)&lt;6,"",VLOOKUP($E126,'[1]MEMÓRIA DE CÁLCULO'!$F:$W,17,FALSE)))</f>
        <v>M3</v>
      </c>
      <c r="K126" s="31">
        <f ca="1">IF(OR(ISBLANK($E126),$E126="Total Geral"),"",IF(LEN($E126)&lt;6,"",VLOOKUP($E126,'[1]MEMÓRIA DE CÁLCULO'!$F:$W,18,FALSE)))</f>
        <v>2594.15</v>
      </c>
      <c r="L126" s="32"/>
      <c r="M126" s="32"/>
      <c r="N126" s="33"/>
      <c r="O126" s="33"/>
      <c r="V126" s="2" t="e">
        <f>IF(ISBLANK($B126),0,COUNTIFS('[1]MEMÓRIA DE CÁLCULO'!$F:$F,'PLANILHA ORÇ.'!$B126))</f>
        <v>#VALUE!</v>
      </c>
    </row>
    <row r="127" spans="2:22" x14ac:dyDescent="0.25">
      <c r="B127" s="29" t="s">
        <v>126</v>
      </c>
      <c r="E127" s="1" t="str">
        <f t="shared" ca="1" si="2"/>
        <v>08.05</v>
      </c>
      <c r="F127" s="30" t="str">
        <f ca="1">IF(OR($E127="",$E127="Total Geral"),"",IF(LEN($E127)&lt;6,VLOOKUP($E127,'[1]MEMÓRIA DE CÁLCULO'!$F:$W,2,FALSE),VLOOKUP($E127,'[1]MEMÓRIA DE CÁLCULO'!$F:$W,5,FALSE)))</f>
        <v>CARGA, DESCARGA E TRANSPORTE</v>
      </c>
      <c r="G127" s="1" t="str">
        <f ca="1">IF(OR(ISBLANK($E127),$E127="Total Geral"),"",IF(LEN($E127)&lt;6,"",VLOOKUP($E127,'[1]MEMÓRIA DE CÁLCULO'!$F:$W,3,FALSE)))</f>
        <v/>
      </c>
      <c r="H127" s="1" t="str">
        <f ca="1">IF(OR(ISBLANK($E127),$E127="Total Geral"),"",IF(LEN($E127)&lt;6,"",VLOOKUP($E127,'[1]MEMÓRIA DE CÁLCULO'!$F:$W,4,FALSE)))</f>
        <v/>
      </c>
      <c r="I127" s="2" t="str">
        <f ca="1">IF(OR(ISBLANK($E127),$E127="Total Geral"),"",IF(LEN($E127)&lt;6,"",VLOOKUP($E127,'[1]MEMÓRIA DE CÁLCULO'!$F:$W,2,FALSE)))</f>
        <v/>
      </c>
      <c r="J127" s="2" t="str">
        <f ca="1">IF(OR(ISBLANK($E127),$E127="Total Geral"),"",IF(LEN($E127)&lt;6,"",VLOOKUP($E127,'[1]MEMÓRIA DE CÁLCULO'!$F:$W,17,FALSE)))</f>
        <v/>
      </c>
      <c r="K127" s="31" t="str">
        <f ca="1">IF(OR(ISBLANK($E127),$E127="Total Geral"),"",IF(LEN($E127)&lt;6,"",VLOOKUP($E127,'[1]MEMÓRIA DE CÁLCULO'!$F:$W,18,FALSE)))</f>
        <v/>
      </c>
      <c r="L127" s="32"/>
      <c r="M127" s="32"/>
      <c r="N127" s="33"/>
      <c r="O127" s="33"/>
      <c r="V127" s="2" t="e">
        <f>IF(ISBLANK($B127),0,COUNTIFS('[1]MEMÓRIA DE CÁLCULO'!$F:$F,'PLANILHA ORÇ.'!$B127))</f>
        <v>#VALUE!</v>
      </c>
    </row>
    <row r="128" spans="2:22" ht="90" x14ac:dyDescent="0.25">
      <c r="B128" s="29" t="s">
        <v>127</v>
      </c>
      <c r="E128" s="1" t="str">
        <f t="shared" ca="1" si="2"/>
        <v>08.05.01</v>
      </c>
      <c r="F128" s="30" t="str">
        <f ca="1">IF(OR($E128="",$E128="Total Geral"),"",IF(LEN($E128)&lt;6,VLOOKUP($E128,'[1]MEMÓRIA DE CÁLCULO'!$F:$W,2,FALSE),VLOOKUP($E128,'[1]MEMÓRIA DE CÁLCULO'!$F:$W,5,FALSE)))</f>
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</c>
      <c r="G128" s="1" t="str">
        <f ca="1">IF(OR(ISBLANK($E128),$E128="Total Geral"),"",IF(LEN($E128)&lt;6,"",VLOOKUP($E128,'[1]MEMÓRIA DE CÁLCULO'!$F:$W,3,FALSE)))</f>
        <v>04.010.0047-0</v>
      </c>
      <c r="H128" s="1" t="str">
        <f ca="1">IF(OR(ISBLANK($E128),$E128="Total Geral"),"",IF(LEN($E128)&lt;6,"",VLOOKUP($E128,'[1]MEMÓRIA DE CÁLCULO'!$F:$W,4,FALSE)))</f>
        <v>04.010.0047-A</v>
      </c>
      <c r="I128" s="2" t="str">
        <f ca="1">IF(OR(ISBLANK($E128),$E128="Total Geral"),"",IF(LEN($E128)&lt;6,"",VLOOKUP($E128,'[1]MEMÓRIA DE CÁLCULO'!$F:$W,2,FALSE)))</f>
        <v>EMOP</v>
      </c>
      <c r="J128" s="2" t="str">
        <f ca="1">IF(OR(ISBLANK($E128),$E128="Total Geral"),"",IF(LEN($E128)&lt;6,"",VLOOKUP($E128,'[1]MEMÓRIA DE CÁLCULO'!$F:$W,17,FALSE)))</f>
        <v>T</v>
      </c>
      <c r="K128" s="31">
        <f ca="1">IF(OR(ISBLANK($E128),$E128="Total Geral"),"",IF(LEN($E128)&lt;6,"",VLOOKUP($E128,'[1]MEMÓRIA DE CÁLCULO'!$F:$W,18,FALSE)))</f>
        <v>1147.5</v>
      </c>
      <c r="L128" s="32"/>
      <c r="M128" s="32"/>
      <c r="N128" s="33"/>
      <c r="O128" s="33"/>
      <c r="V128" s="2" t="e">
        <f>IF(ISBLANK($B128),0,COUNTIFS('[1]MEMÓRIA DE CÁLCULO'!$F:$F,'PLANILHA ORÇ.'!$B128))</f>
        <v>#VALUE!</v>
      </c>
    </row>
    <row r="129" spans="2:22" ht="45" x14ac:dyDescent="0.25">
      <c r="B129" s="29" t="s">
        <v>128</v>
      </c>
      <c r="E129" s="1" t="str">
        <f t="shared" ca="1" si="2"/>
        <v>08.05.02</v>
      </c>
      <c r="F129" s="30" t="str">
        <f ca="1">IF(OR($E129="",$E129="Total Geral"),"",IF(LEN($E129)&lt;6,VLOOKUP($E129,'[1]MEMÓRIA DE CÁLCULO'!$F:$W,2,FALSE),VLOOKUP($E129,'[1]MEMÓRIA DE CÁLCULO'!$F:$W,5,FALSE)))</f>
        <v>CARGA DE MATERIAL COM PA-CARREGADEIRA DE 1,30M3,EXCLUSIVE DESPESAS COM O CAMINHAO,COMPREENDENDO TEMPO COM ESPERA E OPERACAO PARA CARGAS DE 500T POR DIA DE 8H</v>
      </c>
      <c r="G129" s="1" t="str">
        <f ca="1">IF(OR(ISBLANK($E129),$E129="Total Geral"),"",IF(LEN($E129)&lt;6,"",VLOOKUP($E129,'[1]MEMÓRIA DE CÁLCULO'!$F:$W,3,FALSE)))</f>
        <v>04.012.0076-1</v>
      </c>
      <c r="H129" s="1" t="str">
        <f ca="1">IF(OR(ISBLANK($E129),$E129="Total Geral"),"",IF(LEN($E129)&lt;6,"",VLOOKUP($E129,'[1]MEMÓRIA DE CÁLCULO'!$F:$W,4,FALSE)))</f>
        <v>04.012.0076-B</v>
      </c>
      <c r="I129" s="2" t="str">
        <f ca="1">IF(OR(ISBLANK($E129),$E129="Total Geral"),"",IF(LEN($E129)&lt;6,"",VLOOKUP($E129,'[1]MEMÓRIA DE CÁLCULO'!$F:$W,2,FALSE)))</f>
        <v>EMOP</v>
      </c>
      <c r="J129" s="2" t="str">
        <f ca="1">IF(OR(ISBLANK($E129),$E129="Total Geral"),"",IF(LEN($E129)&lt;6,"",VLOOKUP($E129,'[1]MEMÓRIA DE CÁLCULO'!$F:$W,17,FALSE)))</f>
        <v>T</v>
      </c>
      <c r="K129" s="31">
        <f ca="1">IF(OR(ISBLANK($E129),$E129="Total Geral"),"",IF(LEN($E129)&lt;6,"",VLOOKUP($E129,'[1]MEMÓRIA DE CÁLCULO'!$F:$W,18,FALSE)))</f>
        <v>1147.5</v>
      </c>
      <c r="L129" s="32"/>
      <c r="M129" s="32"/>
      <c r="N129" s="33"/>
      <c r="O129" s="33"/>
      <c r="V129" s="2" t="e">
        <f>IF(ISBLANK($B129),0,COUNTIFS('[1]MEMÓRIA DE CÁLCULO'!$F:$F,'PLANILHA ORÇ.'!$B129))</f>
        <v>#VALUE!</v>
      </c>
    </row>
    <row r="130" spans="2:22" ht="75" x14ac:dyDescent="0.25">
      <c r="B130" s="29" t="s">
        <v>129</v>
      </c>
      <c r="E130" s="1" t="str">
        <f t="shared" ca="1" si="2"/>
        <v>08.05.03</v>
      </c>
      <c r="F130" s="30" t="str">
        <f ca="1">IF(OR($E130="",$E130="Total Geral"),"",IF(LEN($E130)&lt;6,VLOOKUP($E130,'[1]MEMÓRIA DE CÁLCULO'!$F:$W,2,FALSE),VLOOKUP($E130,'[1]MEMÓRIA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DE17T</v>
      </c>
      <c r="G130" s="1" t="str">
        <f ca="1">IF(OR(ISBLANK($E130),$E130="Total Geral"),"",IF(LEN($E130)&lt;6,"",VLOOKUP($E130,'[1]MEMÓRIA DE CÁLCULO'!$F:$W,3,FALSE)))</f>
        <v>04.005.0163-0</v>
      </c>
      <c r="H130" s="1" t="str">
        <f ca="1">IF(OR(ISBLANK($E130),$E130="Total Geral"),"",IF(LEN($E130)&lt;6,"",VLOOKUP($E130,'[1]MEMÓRIA DE CÁLCULO'!$F:$W,4,FALSE)))</f>
        <v>04.005.0163-A</v>
      </c>
      <c r="I130" s="2" t="str">
        <f ca="1">IF(OR(ISBLANK($E130),$E130="Total Geral"),"",IF(LEN($E130)&lt;6,"",VLOOKUP($E130,'[1]MEMÓRIA DE CÁLCULO'!$F:$W,2,FALSE)))</f>
        <v>EMOP</v>
      </c>
      <c r="J130" s="2" t="str">
        <f ca="1">IF(OR(ISBLANK($E130),$E130="Total Geral"),"",IF(LEN($E130)&lt;6,"",VLOOKUP($E130,'[1]MEMÓRIA DE CÁLCULO'!$F:$W,17,FALSE)))</f>
        <v>T X KM</v>
      </c>
      <c r="K130" s="31">
        <f ca="1">IF(OR(ISBLANK($E130),$E130="Total Geral"),"",IF(LEN($E130)&lt;6,"",VLOOKUP($E130,'[1]MEMÓRIA DE CÁLCULO'!$F:$W,18,FALSE)))</f>
        <v>33736.5</v>
      </c>
      <c r="L130" s="32"/>
      <c r="M130" s="32"/>
      <c r="N130" s="33"/>
      <c r="O130" s="33"/>
      <c r="V130" s="2" t="e">
        <f>IF(ISBLANK($B130),0,COUNTIFS('[1]MEMÓRIA DE CÁLCULO'!$F:$F,'PLANILHA ORÇ.'!$B130))</f>
        <v>#VALUE!</v>
      </c>
    </row>
    <row r="131" spans="2:22" ht="45" x14ac:dyDescent="0.25">
      <c r="B131" s="29" t="s">
        <v>130</v>
      </c>
      <c r="E131" s="36" t="str">
        <f t="shared" ca="1" si="2"/>
        <v>08.05.04</v>
      </c>
      <c r="F131" s="37" t="str">
        <f ca="1">IF(OR($E131="",$E131="Total Geral"),"",IF(LEN($E131)&lt;6,VLOOKUP($E131,'[1]MEMÓRIA DE CÁLCULO'!$F:$W,2,FALSE),VLOOKUP($E131,'[1]MEMÓRIA DE CÁLCULO'!$F:$W,5,FALSE)))</f>
        <v>Serviço de disposição final de material inerte, proveniente de escavação em geral, em local adequado e licenciado por órgão ambiental competente, conforme legislação vigente.</v>
      </c>
      <c r="G131" s="36" t="str">
        <f ca="1">IF(OR(ISBLANK($E131),$E131="Total Geral"),"",IF(LEN($E131)&lt;6,"",VLOOKUP($E131,'[1]MEMÓRIA DE CÁLCULO'!$F:$W,3,FALSE)))</f>
        <v>TC 10.05.0701 (/)</v>
      </c>
      <c r="H131" s="36" t="str">
        <f ca="1">IF(OR(ISBLANK($E131),$E131="Total Geral"),"",IF(LEN($E131)&lt;6,"",VLOOKUP($E131,'[1]MEMÓRIA DE CÁLCULO'!$F:$W,4,FALSE)))</f>
        <v>TC 10.05.0701 (/)</v>
      </c>
      <c r="I131" s="38" t="str">
        <f ca="1">IF(OR(ISBLANK($E131),$E131="Total Geral"),"",IF(LEN($E131)&lt;6,"",VLOOKUP($E131,'[1]MEMÓRIA DE CÁLCULO'!$F:$W,2,FALSE)))</f>
        <v>SCO</v>
      </c>
      <c r="J131" s="38" t="str">
        <f ca="1">IF(OR(ISBLANK($E131),$E131="Total Geral"),"",IF(LEN($E131)&lt;6,"",VLOOKUP($E131,'[1]MEMÓRIA DE CÁLCULO'!$F:$W,17,FALSE)))</f>
        <v>t</v>
      </c>
      <c r="K131" s="39">
        <f ca="1">IF(OR(ISBLANK($E131),$E131="Total Geral"),"",IF(LEN($E131)&lt;6,"",VLOOKUP($E131,'[1]MEMÓRIA DE CÁLCULO'!$F:$W,18,FALSE)))</f>
        <v>1147.5</v>
      </c>
      <c r="L131" s="40"/>
      <c r="M131" s="40"/>
      <c r="N131" s="41"/>
      <c r="O131" s="41"/>
      <c r="V131" s="2" t="e">
        <f>IF(ISBLANK($B131),0,COUNTIFS('[1]MEMÓRIA DE CÁLCULO'!$F:$F,'PLANILHA ORÇ.'!$B131))</f>
        <v>#VALUE!</v>
      </c>
    </row>
    <row r="132" spans="2:22" x14ac:dyDescent="0.25">
      <c r="B132" s="29" t="s">
        <v>131</v>
      </c>
      <c r="E132" s="1" t="str">
        <f t="shared" ca="1" si="2"/>
        <v>08.06</v>
      </c>
      <c r="F132" s="30" t="str">
        <f ca="1">IF(OR($E132="",$E132="Total Geral"),"",IF(LEN($E132)&lt;6,VLOOKUP($E132,'[1]MEMÓRIA DE CÁLCULO'!$F:$W,2,FALSE),VLOOKUP($E132,'[1]MEMÓRIA DE CÁLCULO'!$F:$W,5,FALSE)))</f>
        <v>SERVIÇOS COMPLEMENTARES</v>
      </c>
      <c r="G132" s="1" t="str">
        <f ca="1">IF(OR(ISBLANK($E132),$E132="Total Geral"),"",IF(LEN($E132)&lt;6,"",VLOOKUP($E132,'[1]MEMÓRIA DE CÁLCULO'!$F:$W,3,FALSE)))</f>
        <v/>
      </c>
      <c r="H132" s="1" t="str">
        <f ca="1">IF(OR(ISBLANK($E132),$E132="Total Geral"),"",IF(LEN($E132)&lt;6,"",VLOOKUP($E132,'[1]MEMÓRIA DE CÁLCULO'!$F:$W,4,FALSE)))</f>
        <v/>
      </c>
      <c r="I132" s="2" t="str">
        <f ca="1">IF(OR(ISBLANK($E132),$E132="Total Geral"),"",IF(LEN($E132)&lt;6,"",VLOOKUP($E132,'[1]MEMÓRIA DE CÁLCULO'!$F:$W,2,FALSE)))</f>
        <v/>
      </c>
      <c r="J132" s="2" t="str">
        <f ca="1">IF(OR(ISBLANK($E132),$E132="Total Geral"),"",IF(LEN($E132)&lt;6,"",VLOOKUP($E132,'[1]MEMÓRIA DE CÁLCULO'!$F:$W,17,FALSE)))</f>
        <v/>
      </c>
      <c r="K132" s="31" t="str">
        <f ca="1">IF(OR(ISBLANK($E132),$E132="Total Geral"),"",IF(LEN($E132)&lt;6,"",VLOOKUP($E132,'[1]MEMÓRIA DE CÁLCULO'!$F:$W,18,FALSE)))</f>
        <v/>
      </c>
      <c r="L132" s="32"/>
      <c r="M132" s="32"/>
      <c r="N132" s="33"/>
      <c r="O132" s="33"/>
      <c r="V132" s="2" t="e">
        <f>IF(ISBLANK($B132),0,COUNTIFS('[1]MEMÓRIA DE CÁLCULO'!$F:$F,'PLANILHA ORÇ.'!$B132))</f>
        <v>#VALUE!</v>
      </c>
    </row>
    <row r="133" spans="2:22" ht="30" x14ac:dyDescent="0.25">
      <c r="B133" s="29" t="s">
        <v>132</v>
      </c>
      <c r="E133" s="1" t="str">
        <f t="shared" ca="1" si="2"/>
        <v>08.06.01</v>
      </c>
      <c r="F133" s="30" t="str">
        <f ca="1">IF(OR($E133="",$E133="Total Geral"),"",IF(LEN($E133)&lt;6,VLOOKUP($E133,'[1]MEMÓRIA DE CÁLCULO'!$F:$W,2,FALSE),VLOOKUP($E133,'[1]MEMÓRIA DE CÁLCULO'!$F:$W,5,FALSE)))</f>
        <v>TRANSPORTE DE MATERIAIS ENCOSTA ACIMA,SERVICO INTEIRAMENTE MANUAL,INCLUSIVE CARGA E DESCARGA</v>
      </c>
      <c r="G133" s="1" t="str">
        <f ca="1">IF(OR(ISBLANK($E133),$E133="Total Geral"),"",IF(LEN($E133)&lt;6,"",VLOOKUP($E133,'[1]MEMÓRIA DE CÁLCULO'!$F:$W,3,FALSE)))</f>
        <v>05.001.0185-0</v>
      </c>
      <c r="H133" s="1" t="str">
        <f ca="1">IF(OR(ISBLANK($E133),$E133="Total Geral"),"",IF(LEN($E133)&lt;6,"",VLOOKUP($E133,'[1]MEMÓRIA DE CÁLCULO'!$F:$W,4,FALSE)))</f>
        <v>05.001.0185-A</v>
      </c>
      <c r="I133" s="2" t="str">
        <f ca="1">IF(OR(ISBLANK($E133),$E133="Total Geral"),"",IF(LEN($E133)&lt;6,"",VLOOKUP($E133,'[1]MEMÓRIA DE CÁLCULO'!$F:$W,2,FALSE)))</f>
        <v>EMOP</v>
      </c>
      <c r="J133" s="2" t="str">
        <f ca="1">IF(OR(ISBLANK($E133),$E133="Total Geral"),"",IF(LEN($E133)&lt;6,"",VLOOKUP($E133,'[1]MEMÓRIA DE CÁLCULO'!$F:$W,17,FALSE)))</f>
        <v>TXM</v>
      </c>
      <c r="K133" s="31">
        <f ca="1">IF(OR(ISBLANK($E133),$E133="Total Geral"),"",IF(LEN($E133)&lt;6,"",VLOOKUP($E133,'[1]MEMÓRIA DE CÁLCULO'!$F:$W,18,FALSE)))</f>
        <v>398625.14</v>
      </c>
      <c r="L133" s="32"/>
      <c r="M133" s="32"/>
      <c r="N133" s="33"/>
      <c r="O133" s="33"/>
      <c r="V133" s="2" t="e">
        <f>IF(ISBLANK($B133),0,COUNTIFS('[1]MEMÓRIA DE CÁLCULO'!$F:$F,'PLANILHA ORÇ.'!$B133))</f>
        <v>#VALUE!</v>
      </c>
    </row>
    <row r="134" spans="2:22" ht="30" x14ac:dyDescent="0.25">
      <c r="B134" s="29" t="s">
        <v>133</v>
      </c>
      <c r="E134" s="1" t="str">
        <f t="shared" ca="1" si="2"/>
        <v>08.06.02</v>
      </c>
      <c r="F134" s="30" t="str">
        <f ca="1">IF(OR($E134="",$E134="Total Geral"),"",IF(LEN($E134)&lt;6,VLOOKUP($E134,'[1]MEMÓRIA DE CÁLCULO'!$F:$W,2,FALSE),VLOOKUP($E134,'[1]MEMÓRIA DE CÁLCULO'!$F:$W,5,FALSE)))</f>
        <v>TRANSPORTE DE MATERIAIS ENCOSTA ABAIXO,SERVICO INTEIRAMENTEMANUAL,INCLUSIVE CARGA E DESCARGA</v>
      </c>
      <c r="G134" s="1" t="str">
        <f ca="1">IF(OR(ISBLANK($E134),$E134="Total Geral"),"",IF(LEN($E134)&lt;6,"",VLOOKUP($E134,'[1]MEMÓRIA DE CÁLCULO'!$F:$W,3,FALSE)))</f>
        <v>05.001.0186-0</v>
      </c>
      <c r="H134" s="1" t="str">
        <f ca="1">IF(OR(ISBLANK($E134),$E134="Total Geral"),"",IF(LEN($E134)&lt;6,"",VLOOKUP($E134,'[1]MEMÓRIA DE CÁLCULO'!$F:$W,4,FALSE)))</f>
        <v>05.001.0186-A</v>
      </c>
      <c r="I134" s="2" t="str">
        <f ca="1">IF(OR(ISBLANK($E134),$E134="Total Geral"),"",IF(LEN($E134)&lt;6,"",VLOOKUP($E134,'[1]MEMÓRIA DE CÁLCULO'!$F:$W,2,FALSE)))</f>
        <v>EMOP</v>
      </c>
      <c r="J134" s="2" t="str">
        <f ca="1">IF(OR(ISBLANK($E134),$E134="Total Geral"),"",IF(LEN($E134)&lt;6,"",VLOOKUP($E134,'[1]MEMÓRIA DE CÁLCULO'!$F:$W,17,FALSE)))</f>
        <v>TXM</v>
      </c>
      <c r="K134" s="31">
        <f ca="1">IF(OR(ISBLANK($E134),$E134="Total Geral"),"",IF(LEN($E134)&lt;6,"",VLOOKUP($E134,'[1]MEMÓRIA DE CÁLCULO'!$F:$W,18,FALSE)))</f>
        <v>114750</v>
      </c>
      <c r="L134" s="32"/>
      <c r="M134" s="32"/>
      <c r="N134" s="33"/>
      <c r="O134" s="33"/>
      <c r="V134" s="2" t="e">
        <f>IF(ISBLANK($B134),0,COUNTIFS('[1]MEMÓRIA DE CÁLCULO'!$F:$F,'PLANILHA ORÇ.'!$B134))</f>
        <v>#VALUE!</v>
      </c>
    </row>
    <row r="135" spans="2:22" x14ac:dyDescent="0.25">
      <c r="B135" s="29" t="s">
        <v>134</v>
      </c>
      <c r="E135" s="1" t="str">
        <f t="shared" ca="1" si="2"/>
        <v>08.06.03</v>
      </c>
      <c r="F135" s="30" t="str">
        <f ca="1">IF(OR($E135="",$E135="Total Geral"),"",IF(LEN($E135)&lt;6,VLOOKUP($E135,'[1]MEMÓRIA DE CÁLCULO'!$F:$W,2,FALSE),VLOOKUP($E135,'[1]MEMÓRIA DE CÁLCULO'!$F:$W,5,FALSE)))</f>
        <v>ENSACAMENTO DE MATERIAL A GRANEL</v>
      </c>
      <c r="G135" s="1" t="str">
        <f ca="1">IF(OR(ISBLANK($E135),$E135="Total Geral"),"",IF(LEN($E135)&lt;6,"",VLOOKUP($E135,'[1]MEMÓRIA DE CÁLCULO'!$F:$W,3,FALSE)))</f>
        <v>05.001.0190-5</v>
      </c>
      <c r="H135" s="1" t="str">
        <f ca="1">IF(OR(ISBLANK($E135),$E135="Total Geral"),"",IF(LEN($E135)&lt;6,"",VLOOKUP($E135,'[1]MEMÓRIA DE CÁLCULO'!$F:$W,4,FALSE)))</f>
        <v>05.001.0190-F</v>
      </c>
      <c r="I135" s="2" t="str">
        <f ca="1">IF(OR(ISBLANK($E135),$E135="Total Geral"),"",IF(LEN($E135)&lt;6,"",VLOOKUP($E135,'[1]MEMÓRIA DE CÁLCULO'!$F:$W,2,FALSE)))</f>
        <v>COMPOSIÇÃO</v>
      </c>
      <c r="J135" s="2" t="str">
        <f ca="1">IF(OR(ISBLANK($E135),$E135="Total Geral"),"",IF(LEN($E135)&lt;6,"",VLOOKUP($E135,'[1]MEMÓRIA DE CÁLCULO'!$F:$W,17,FALSE)))</f>
        <v>M3</v>
      </c>
      <c r="K135" s="31">
        <f ca="1">IF(OR(ISBLANK($E135),$E135="Total Geral"),"",IF(LEN($E135)&lt;6,"",VLOOKUP($E135,'[1]MEMÓRIA DE CÁLCULO'!$F:$W,18,FALSE)))</f>
        <v>891.69</v>
      </c>
      <c r="L135" s="32"/>
      <c r="M135" s="32"/>
      <c r="N135" s="33"/>
      <c r="O135" s="33"/>
      <c r="V135" s="2" t="e">
        <f>IF(ISBLANK($B135),0,COUNTIFS('[1]MEMÓRIA DE CÁLCULO'!$F:$F,'PLANILHA ORÇ.'!$B135))</f>
        <v>#VALUE!</v>
      </c>
    </row>
    <row r="136" spans="2:22" ht="60" x14ac:dyDescent="0.25">
      <c r="B136" s="29" t="s">
        <v>135</v>
      </c>
      <c r="E136" s="1" t="str">
        <f t="shared" ca="1" si="2"/>
        <v>08.06.04</v>
      </c>
      <c r="F136" s="30" t="str">
        <f ca="1">IF(OR($E136="",$E136="Total Geral"),"",IF(LEN($E136)&lt;6,VLOOKUP($E136,'[1]MEMÓRIA DE CÁLCULO'!$F:$W,2,FALSE),VLOOKUP($E136,'[1]MEMÓRIA DE CÁLCULO'!$F:$W,5,FALSE)))</f>
        <v>ANDAIME DE MADEIRA DE 1ª,ATE 7,00M DE ALTURA,EM PECAS DE 3"X3",1"X9" E 1"X12",CONSIDERANDO-SE O APROVEITAMENTO DA MADEIRA 3 VEZES,INCLUSIVE A DESMONTAGEM E MEDIDO PELO VOLUME ABRANGIDO,EXCLUSIVE PLATAFORMA</v>
      </c>
      <c r="G136" s="1" t="str">
        <f ca="1">IF(OR(ISBLANK($E136),$E136="Total Geral"),"",IF(LEN($E136)&lt;6,"",VLOOKUP($E136,'[1]MEMÓRIA DE CÁLCULO'!$F:$W,3,FALSE)))</f>
        <v>05.005.0001-1</v>
      </c>
      <c r="H136" s="1" t="str">
        <f ca="1">IF(OR(ISBLANK($E136),$E136="Total Geral"),"",IF(LEN($E136)&lt;6,"",VLOOKUP($E136,'[1]MEMÓRIA DE CÁLCULO'!$F:$W,4,FALSE)))</f>
        <v>05.005.0001-B</v>
      </c>
      <c r="I136" s="2" t="str">
        <f ca="1">IF(OR(ISBLANK($E136),$E136="Total Geral"),"",IF(LEN($E136)&lt;6,"",VLOOKUP($E136,'[1]MEMÓRIA DE CÁLCULO'!$F:$W,2,FALSE)))</f>
        <v>EMOP</v>
      </c>
      <c r="J136" s="2" t="str">
        <f ca="1">IF(OR(ISBLANK($E136),$E136="Total Geral"),"",IF(LEN($E136)&lt;6,"",VLOOKUP($E136,'[1]MEMÓRIA DE CÁLCULO'!$F:$W,17,FALSE)))</f>
        <v>M3</v>
      </c>
      <c r="K136" s="31">
        <f ca="1">IF(OR(ISBLANK($E136),$E136="Total Geral"),"",IF(LEN($E136)&lt;6,"",VLOOKUP($E136,'[1]MEMÓRIA DE CÁLCULO'!$F:$W,18,FALSE)))</f>
        <v>1170</v>
      </c>
      <c r="L136" s="32"/>
      <c r="M136" s="32"/>
      <c r="N136" s="33"/>
      <c r="O136" s="33"/>
      <c r="V136" s="2" t="e">
        <f>IF(ISBLANK($B136),0,COUNTIFS('[1]MEMÓRIA DE CÁLCULO'!$F:$F,'PLANILHA ORÇ.'!$B136))</f>
        <v>#VALUE!</v>
      </c>
    </row>
    <row r="137" spans="2:22" ht="45" x14ac:dyDescent="0.25">
      <c r="B137" s="29" t="s">
        <v>136</v>
      </c>
      <c r="E137" s="1" t="str">
        <f t="shared" ca="1" si="2"/>
        <v>08.06.05</v>
      </c>
      <c r="F137" s="30" t="str">
        <f ca="1">IF(OR($E137="",$E137="Total Geral"),"",IF(LEN($E137)&lt;6,VLOOKUP($E137,'[1]MEMÓRIA DE CÁLCULO'!$F:$W,2,FALSE),VLOOKUP($E137,'[1]MEMÓRIA DE CÁLCULO'!$F:$W,5,FALSE)))</f>
        <v>PLATAFORMA OU PASSARELA DE MADEIRA DE 1ª,CONSIDERANDO-SE APROVEITAMENTO DA  MADEIRA 20 VEZES,EXCLUSIVE ANDAIME OU OUTROSUPORTE E MOVIMENTACAO(VIDE ITEM 05.008.0008)</v>
      </c>
      <c r="G137" s="1" t="str">
        <f ca="1">IF(OR(ISBLANK($E137),$E137="Total Geral"),"",IF(LEN($E137)&lt;6,"",VLOOKUP($E137,'[1]MEMÓRIA DE CÁLCULO'!$F:$W,3,FALSE)))</f>
        <v>05.005.0012-1</v>
      </c>
      <c r="H137" s="1" t="str">
        <f ca="1">IF(OR(ISBLANK($E137),$E137="Total Geral"),"",IF(LEN($E137)&lt;6,"",VLOOKUP($E137,'[1]MEMÓRIA DE CÁLCULO'!$F:$W,4,FALSE)))</f>
        <v>05.005.0012-B</v>
      </c>
      <c r="I137" s="2" t="str">
        <f ca="1">IF(OR(ISBLANK($E137),$E137="Total Geral"),"",IF(LEN($E137)&lt;6,"",VLOOKUP($E137,'[1]MEMÓRIA DE CÁLCULO'!$F:$W,2,FALSE)))</f>
        <v>EMOP</v>
      </c>
      <c r="J137" s="2" t="str">
        <f ca="1">IF(OR(ISBLANK($E137),$E137="Total Geral"),"",IF(LEN($E137)&lt;6,"",VLOOKUP($E137,'[1]MEMÓRIA DE CÁLCULO'!$F:$W,17,FALSE)))</f>
        <v>M2</v>
      </c>
      <c r="K137" s="31">
        <f ca="1">IF(OR(ISBLANK($E137),$E137="Total Geral"),"",IF(LEN($E137)&lt;6,"",VLOOKUP($E137,'[1]MEMÓRIA DE CÁLCULO'!$F:$W,18,FALSE)))</f>
        <v>260</v>
      </c>
      <c r="L137" s="32"/>
      <c r="M137" s="32"/>
      <c r="N137" s="33"/>
      <c r="O137" s="33"/>
      <c r="V137" s="2" t="e">
        <f>IF(ISBLANK($B137),0,COUNTIFS('[1]MEMÓRIA DE CÁLCULO'!$F:$F,'PLANILHA ORÇ.'!$B137))</f>
        <v>#VALUE!</v>
      </c>
    </row>
    <row r="138" spans="2:22" ht="30" x14ac:dyDescent="0.25">
      <c r="B138" s="29" t="s">
        <v>137</v>
      </c>
      <c r="E138" s="1" t="str">
        <f t="shared" ca="1" si="2"/>
        <v>08.06.06</v>
      </c>
      <c r="F138" s="30" t="str">
        <f ca="1">IF(OR($E138="",$E138="Total Geral"),"",IF(LEN($E138)&lt;6,VLOOKUP($E138,'[1]MEMÓRIA DE CÁLCULO'!$F:$W,2,FALSE),VLOOKUP($E138,'[1]MEMÓRIA DE CÁLCULO'!$F:$W,5,FALSE)))</f>
        <v>MOVIMENTACAO VERTICAL OU HORIZONTAL DE PLATAFORMA OU PASSARELA</v>
      </c>
      <c r="G138" s="1" t="str">
        <f ca="1">IF(OR(ISBLANK($E138),$E138="Total Geral"),"",IF(LEN($E138)&lt;6,"",VLOOKUP($E138,'[1]MEMÓRIA DE CÁLCULO'!$F:$W,3,FALSE)))</f>
        <v>05.008.0008-1</v>
      </c>
      <c r="H138" s="1" t="str">
        <f ca="1">IF(OR(ISBLANK($E138),$E138="Total Geral"),"",IF(LEN($E138)&lt;6,"",VLOOKUP($E138,'[1]MEMÓRIA DE CÁLCULO'!$F:$W,4,FALSE)))</f>
        <v>05.008.0008-B</v>
      </c>
      <c r="I138" s="2" t="str">
        <f ca="1">IF(OR(ISBLANK($E138),$E138="Total Geral"),"",IF(LEN($E138)&lt;6,"",VLOOKUP($E138,'[1]MEMÓRIA DE CÁLCULO'!$F:$W,2,FALSE)))</f>
        <v>EMOP</v>
      </c>
      <c r="J138" s="2" t="str">
        <f ca="1">IF(OR(ISBLANK($E138),$E138="Total Geral"),"",IF(LEN($E138)&lt;6,"",VLOOKUP($E138,'[1]MEMÓRIA DE CÁLCULO'!$F:$W,17,FALSE)))</f>
        <v>M2</v>
      </c>
      <c r="K138" s="31">
        <f ca="1">IF(OR(ISBLANK($E138),$E138="Total Geral"),"",IF(LEN($E138)&lt;6,"",VLOOKUP($E138,'[1]MEMÓRIA DE CÁLCULO'!$F:$W,18,FALSE)))</f>
        <v>520</v>
      </c>
      <c r="L138" s="32"/>
      <c r="M138" s="32"/>
      <c r="N138" s="33"/>
      <c r="O138" s="33"/>
      <c r="V138" s="2" t="e">
        <f>IF(ISBLANK($B138),0,COUNTIFS('[1]MEMÓRIA DE CÁLCULO'!$F:$F,'PLANILHA ORÇ.'!$B138))</f>
        <v>#VALUE!</v>
      </c>
    </row>
    <row r="139" spans="2:22" ht="45" x14ac:dyDescent="0.25">
      <c r="B139" s="29" t="s">
        <v>138</v>
      </c>
      <c r="E139" s="1" t="str">
        <f t="shared" ca="1" si="2"/>
        <v>08.06.07</v>
      </c>
      <c r="F139" s="30" t="str">
        <f ca="1">IF(OR($E139="",$E139="Total Geral"),"",IF(LEN($E139)&lt;6,VLOOKUP($E139,'[1]MEMÓRIA DE CÁLCULO'!$F:$W,2,FALSE),VLOOKUP($E139,'[1]MEMÓRIA DE CÁLCULO'!$F:$W,5,FALSE)))</f>
        <v>PLASTICO NA COR PRETA,DESTINADO A PROTECAO DE TELHADOS,MOVEIS E PISOS,COM 0,15MM DE ESPESSURA,REUTILIZADO 5 VEZES,INCLUSIVE RETIRADA.FORNECIMENTO E COLOCACAO</v>
      </c>
      <c r="G139" s="1" t="str">
        <f ca="1">IF(OR(ISBLANK($E139),$E139="Total Geral"),"",IF(LEN($E139)&lt;6,"",VLOOKUP($E139,'[1]MEMÓRIA DE CÁLCULO'!$F:$W,3,FALSE)))</f>
        <v>05.058.0010-0</v>
      </c>
      <c r="H139" s="1" t="str">
        <f ca="1">IF(OR(ISBLANK($E139),$E139="Total Geral"),"",IF(LEN($E139)&lt;6,"",VLOOKUP($E139,'[1]MEMÓRIA DE CÁLCULO'!$F:$W,4,FALSE)))</f>
        <v>05.058.0010-A</v>
      </c>
      <c r="I139" s="2" t="str">
        <f ca="1">IF(OR(ISBLANK($E139),$E139="Total Geral"),"",IF(LEN($E139)&lt;6,"",VLOOKUP($E139,'[1]MEMÓRIA DE CÁLCULO'!$F:$W,2,FALSE)))</f>
        <v>EMOP</v>
      </c>
      <c r="J139" s="2" t="str">
        <f ca="1">IF(OR(ISBLANK($E139),$E139="Total Geral"),"",IF(LEN($E139)&lt;6,"",VLOOKUP($E139,'[1]MEMÓRIA DE CÁLCULO'!$F:$W,17,FALSE)))</f>
        <v>M2</v>
      </c>
      <c r="K139" s="31">
        <f ca="1">IF(OR(ISBLANK($E139),$E139="Total Geral"),"",IF(LEN($E139)&lt;6,"",VLOOKUP($E139,'[1]MEMÓRIA DE CÁLCULO'!$F:$W,18,FALSE)))</f>
        <v>1040</v>
      </c>
      <c r="L139" s="32"/>
      <c r="M139" s="32"/>
      <c r="N139" s="33"/>
      <c r="O139" s="33"/>
      <c r="V139" s="2" t="e">
        <f>IF(ISBLANK($B139),0,COUNTIFS('[1]MEMÓRIA DE CÁLCULO'!$F:$F,'PLANILHA ORÇ.'!$B139))</f>
        <v>#VALUE!</v>
      </c>
    </row>
    <row r="140" spans="2:22" x14ac:dyDescent="0.25">
      <c r="B140" s="29" t="s">
        <v>139</v>
      </c>
      <c r="E140" s="1" t="str">
        <f t="shared" ca="1" si="2"/>
        <v>08.07</v>
      </c>
      <c r="F140" s="30" t="str">
        <f ca="1">IF(OR($E140="",$E140="Total Geral"),"",IF(LEN($E140)&lt;6,VLOOKUP($E140,'[1]MEMÓRIA DE CÁLCULO'!$F:$W,2,FALSE),VLOOKUP($E140,'[1]MEMÓRIA DE CÁLCULO'!$F:$W,5,FALSE)))</f>
        <v>GALERAIS, DRENOS E CONEXOS</v>
      </c>
      <c r="G140" s="1" t="str">
        <f ca="1">IF(OR(ISBLANK($E140),$E140="Total Geral"),"",IF(LEN($E140)&lt;6,"",VLOOKUP($E140,'[1]MEMÓRIA DE CÁLCULO'!$F:$W,3,FALSE)))</f>
        <v/>
      </c>
      <c r="H140" s="1" t="str">
        <f ca="1">IF(OR(ISBLANK($E140),$E140="Total Geral"),"",IF(LEN($E140)&lt;6,"",VLOOKUP($E140,'[1]MEMÓRIA DE CÁLCULO'!$F:$W,4,FALSE)))</f>
        <v/>
      </c>
      <c r="I140" s="2" t="str">
        <f ca="1">IF(OR(ISBLANK($E140),$E140="Total Geral"),"",IF(LEN($E140)&lt;6,"",VLOOKUP($E140,'[1]MEMÓRIA DE CÁLCULO'!$F:$W,2,FALSE)))</f>
        <v/>
      </c>
      <c r="J140" s="2" t="str">
        <f ca="1">IF(OR(ISBLANK($E140),$E140="Total Geral"),"",IF(LEN($E140)&lt;6,"",VLOOKUP($E140,'[1]MEMÓRIA DE CÁLCULO'!$F:$W,17,FALSE)))</f>
        <v/>
      </c>
      <c r="K140" s="31" t="str">
        <f ca="1">IF(OR(ISBLANK($E140),$E140="Total Geral"),"",IF(LEN($E140)&lt;6,"",VLOOKUP($E140,'[1]MEMÓRIA DE CÁLCULO'!$F:$W,18,FALSE)))</f>
        <v/>
      </c>
      <c r="L140" s="32"/>
      <c r="M140" s="32"/>
      <c r="N140" s="33"/>
      <c r="O140" s="33"/>
      <c r="V140" s="2" t="e">
        <f>IF(ISBLANK($B140),0,COUNTIFS('[1]MEMÓRIA DE CÁLCULO'!$F:$F,'PLANILHA ORÇ.'!$B140))</f>
        <v>#VALUE!</v>
      </c>
    </row>
    <row r="141" spans="2:22" ht="30" x14ac:dyDescent="0.25">
      <c r="B141" s="29" t="s">
        <v>140</v>
      </c>
      <c r="E141" s="1" t="str">
        <f t="shared" ca="1" si="2"/>
        <v>08.07.01</v>
      </c>
      <c r="F141" s="30" t="str">
        <f ca="1">IF(OR($E141="",$E141="Total Geral"),"",IF(LEN($E141)&lt;6,VLOOKUP($E141,'[1]MEMÓRIA DE CÁLCULO'!$F:$W,2,FALSE),VLOOKUP($E141,'[1]MEMÓRIA DE CÁLCULO'!$F:$W,5,FALSE)))</f>
        <v>DRENO OU BARBACA EM TUBO DE PVC,DIAMETRO DE 2",INCLUSIVE FORNECIMENTO DO TUBO E MATERIAL DRENANTE</v>
      </c>
      <c r="G141" s="1" t="str">
        <f ca="1">IF(OR(ISBLANK($E141),$E141="Total Geral"),"",IF(LEN($E141)&lt;6,"",VLOOKUP($E141,'[1]MEMÓRIA DE CÁLCULO'!$F:$W,3,FALSE)))</f>
        <v>06.082.0050-0</v>
      </c>
      <c r="H141" s="1" t="str">
        <f ca="1">IF(OR(ISBLANK($E141),$E141="Total Geral"),"",IF(LEN($E141)&lt;6,"",VLOOKUP($E141,'[1]MEMÓRIA DE CÁLCULO'!$F:$W,4,FALSE)))</f>
        <v>06.082.0050-A</v>
      </c>
      <c r="I141" s="2" t="str">
        <f ca="1">IF(OR(ISBLANK($E141),$E141="Total Geral"),"",IF(LEN($E141)&lt;6,"",VLOOKUP($E141,'[1]MEMÓRIA DE CÁLCULO'!$F:$W,2,FALSE)))</f>
        <v>EMOP</v>
      </c>
      <c r="J141" s="2" t="str">
        <f ca="1">IF(OR(ISBLANK($E141),$E141="Total Geral"),"",IF(LEN($E141)&lt;6,"",VLOOKUP($E141,'[1]MEMÓRIA DE CÁLCULO'!$F:$W,17,FALSE)))</f>
        <v>M</v>
      </c>
      <c r="K141" s="31">
        <f ca="1">IF(OR(ISBLANK($E141),$E141="Total Geral"),"",IF(LEN($E141)&lt;6,"",VLOOKUP($E141,'[1]MEMÓRIA DE CÁLCULO'!$F:$W,18,FALSE)))</f>
        <v>81.599999999999994</v>
      </c>
      <c r="L141" s="32"/>
      <c r="M141" s="32"/>
      <c r="N141" s="33"/>
      <c r="O141" s="33"/>
      <c r="V141" s="2" t="e">
        <f>IF(ISBLANK($B141),0,COUNTIFS('[1]MEMÓRIA DE CÁLCULO'!$F:$F,'PLANILHA ORÇ.'!$B141))</f>
        <v>#VALUE!</v>
      </c>
    </row>
    <row r="142" spans="2:22" ht="30" x14ac:dyDescent="0.25">
      <c r="B142" s="29" t="s">
        <v>141</v>
      </c>
      <c r="E142" s="1" t="str">
        <f t="shared" ca="1" si="2"/>
        <v>08.07.02</v>
      </c>
      <c r="F142" s="30" t="str">
        <f ca="1">IF(OR($E142="",$E142="Total Geral"),"",IF(LEN($E142)&lt;6,VLOOKUP($E142,'[1]MEMÓRIA DE CÁLCULO'!$F:$W,2,FALSE),VLOOKUP($E142,'[1]MEMÓRIA DE CÁLCULO'!$F:$W,5,FALSE)))</f>
        <v>CAMADA VERTICAL DRENANTE FEITA COM PEDRA BRITADA, INCLUSIVEFORNECIMENTO DO MATERIAL</v>
      </c>
      <c r="G142" s="1" t="str">
        <f ca="1">IF(OR(ISBLANK($E142),$E142="Total Geral"),"",IF(LEN($E142)&lt;6,"",VLOOKUP($E142,'[1]MEMÓRIA DE CÁLCULO'!$F:$W,3,FALSE)))</f>
        <v>06.085.0020-0</v>
      </c>
      <c r="H142" s="1" t="str">
        <f ca="1">IF(OR(ISBLANK($E142),$E142="Total Geral"),"",IF(LEN($E142)&lt;6,"",VLOOKUP($E142,'[1]MEMÓRIA DE CÁLCULO'!$F:$W,4,FALSE)))</f>
        <v>06.085.0020-A</v>
      </c>
      <c r="I142" s="2" t="str">
        <f ca="1">IF(OR(ISBLANK($E142),$E142="Total Geral"),"",IF(LEN($E142)&lt;6,"",VLOOKUP($E142,'[1]MEMÓRIA DE CÁLCULO'!$F:$W,2,FALSE)))</f>
        <v>EMOP</v>
      </c>
      <c r="J142" s="2" t="str">
        <f ca="1">IF(OR(ISBLANK($E142),$E142="Total Geral"),"",IF(LEN($E142)&lt;6,"",VLOOKUP($E142,'[1]MEMÓRIA DE CÁLCULO'!$F:$W,17,FALSE)))</f>
        <v>M3</v>
      </c>
      <c r="K142" s="31">
        <f ca="1">IF(OR(ISBLANK($E142),$E142="Total Geral"),"",IF(LEN($E142)&lt;6,"",VLOOKUP($E142,'[1]MEMÓRIA DE CÁLCULO'!$F:$W,18,FALSE)))</f>
        <v>98.8</v>
      </c>
      <c r="L142" s="32"/>
      <c r="M142" s="32"/>
      <c r="N142" s="33"/>
      <c r="O142" s="33"/>
      <c r="V142" s="2" t="e">
        <f>IF(ISBLANK($B142),0,COUNTIFS('[1]MEMÓRIA DE CÁLCULO'!$F:$F,'PLANILHA ORÇ.'!$B142))</f>
        <v>#VALUE!</v>
      </c>
    </row>
    <row r="143" spans="2:22" ht="30" x14ac:dyDescent="0.25">
      <c r="B143" s="29" t="s">
        <v>142</v>
      </c>
      <c r="E143" s="1" t="str">
        <f t="shared" ca="1" si="2"/>
        <v>08.07.03</v>
      </c>
      <c r="F143" s="30" t="str">
        <f ca="1">IF(OR($E143="",$E143="Total Geral"),"",IF(LEN($E143)&lt;6,VLOOKUP($E143,'[1]MEMÓRIA DE CÁLCULO'!$F:$W,2,FALSE),VLOOKUP($E143,'[1]MEMÓRIA DE CÁLCULO'!$F:$W,5,FALSE)))</f>
        <v>MANTA GEOTEXTIL,EM ENROCAMENTOS OU FILTROS DE TRANSICAO.FORNECIMENTO E COLOCACAO</v>
      </c>
      <c r="G143" s="1" t="str">
        <f ca="1">IF(OR(ISBLANK($E143),$E143="Total Geral"),"",IF(LEN($E143)&lt;6,"",VLOOKUP($E143,'[1]MEMÓRIA DE CÁLCULO'!$F:$W,3,FALSE)))</f>
        <v>06.100.0012-0</v>
      </c>
      <c r="H143" s="1" t="str">
        <f ca="1">IF(OR(ISBLANK($E143),$E143="Total Geral"),"",IF(LEN($E143)&lt;6,"",VLOOKUP($E143,'[1]MEMÓRIA DE CÁLCULO'!$F:$W,4,FALSE)))</f>
        <v>06.100.0012-A</v>
      </c>
      <c r="I143" s="2" t="str">
        <f ca="1">IF(OR(ISBLANK($E143),$E143="Total Geral"),"",IF(LEN($E143)&lt;6,"",VLOOKUP($E143,'[1]MEMÓRIA DE CÁLCULO'!$F:$W,2,FALSE)))</f>
        <v>EMOP</v>
      </c>
      <c r="J143" s="2" t="str">
        <f ca="1">IF(OR(ISBLANK($E143),$E143="Total Geral"),"",IF(LEN($E143)&lt;6,"",VLOOKUP($E143,'[1]MEMÓRIA DE CÁLCULO'!$F:$W,17,FALSE)))</f>
        <v>M2</v>
      </c>
      <c r="K143" s="31">
        <f ca="1">IF(OR(ISBLANK($E143),$E143="Total Geral"),"",IF(LEN($E143)&lt;6,"",VLOOKUP($E143,'[1]MEMÓRIA DE CÁLCULO'!$F:$W,18,FALSE)))</f>
        <v>494</v>
      </c>
      <c r="L143" s="32"/>
      <c r="M143" s="32"/>
      <c r="N143" s="33"/>
      <c r="O143" s="33"/>
      <c r="V143" s="2" t="e">
        <f>IF(ISBLANK($B143),0,COUNTIFS('[1]MEMÓRIA DE CÁLCULO'!$F:$F,'PLANILHA ORÇ.'!$B143))</f>
        <v>#VALUE!</v>
      </c>
    </row>
    <row r="144" spans="2:22" x14ac:dyDescent="0.25">
      <c r="B144" s="29" t="s">
        <v>143</v>
      </c>
      <c r="E144" s="1" t="str">
        <f t="shared" ca="1" si="2"/>
        <v>08.08</v>
      </c>
      <c r="F144" s="30" t="str">
        <f ca="1">IF(OR($E144="",$E144="Total Geral"),"",IF(LEN($E144)&lt;6,VLOOKUP($E144,'[1]MEMÓRIA DE CÁLCULO'!$F:$W,2,FALSE),VLOOKUP($E144,'[1]MEMÓRIA DE CÁLCULO'!$F:$W,5,FALSE)))</f>
        <v>INJEÇÃO</v>
      </c>
      <c r="G144" s="1" t="str">
        <f ca="1">IF(OR(ISBLANK($E144),$E144="Total Geral"),"",IF(LEN($E144)&lt;6,"",VLOOKUP($E144,'[1]MEMÓRIA DE CÁLCULO'!$F:$W,3,FALSE)))</f>
        <v/>
      </c>
      <c r="H144" s="1" t="str">
        <f ca="1">IF(OR(ISBLANK($E144),$E144="Total Geral"),"",IF(LEN($E144)&lt;6,"",VLOOKUP($E144,'[1]MEMÓRIA DE CÁLCULO'!$F:$W,4,FALSE)))</f>
        <v/>
      </c>
      <c r="I144" s="2" t="str">
        <f ca="1">IF(OR(ISBLANK($E144),$E144="Total Geral"),"",IF(LEN($E144)&lt;6,"",VLOOKUP($E144,'[1]MEMÓRIA DE CÁLCULO'!$F:$W,2,FALSE)))</f>
        <v/>
      </c>
      <c r="J144" s="2" t="str">
        <f ca="1">IF(OR(ISBLANK($E144),$E144="Total Geral"),"",IF(LEN($E144)&lt;6,"",VLOOKUP($E144,'[1]MEMÓRIA DE CÁLCULO'!$F:$W,17,FALSE)))</f>
        <v/>
      </c>
      <c r="K144" s="31" t="str">
        <f ca="1">IF(OR(ISBLANK($E144),$E144="Total Geral"),"",IF(LEN($E144)&lt;6,"",VLOOKUP($E144,'[1]MEMÓRIA DE CÁLCULO'!$F:$W,18,FALSE)))</f>
        <v/>
      </c>
      <c r="L144" s="32"/>
      <c r="M144" s="32"/>
      <c r="N144" s="33"/>
      <c r="O144" s="33"/>
      <c r="V144" s="2" t="e">
        <f>IF(ISBLANK($B144),0,COUNTIFS('[1]MEMÓRIA DE CÁLCULO'!$F:$F,'PLANILHA ORÇ.'!$B144))</f>
        <v>#VALUE!</v>
      </c>
    </row>
    <row r="145" spans="2:22" ht="30" x14ac:dyDescent="0.25">
      <c r="B145" s="29" t="s">
        <v>144</v>
      </c>
      <c r="E145" s="1" t="str">
        <f t="shared" ca="1" si="2"/>
        <v>08.08.01</v>
      </c>
      <c r="F145" s="30" t="str">
        <f ca="1">IF(OR($E145="",$E145="Total Geral"),"",IF(LEN($E145)&lt;6,VLOOKUP($E145,'[1]MEMÓRIA DE CÁLCULO'!$F:$W,2,FALSE),VLOOKUP($E145,'[1]MEMÓRIA DE CÁLCULO'!$F:$W,5,FALSE)))</f>
        <v>INJECAO DE CALDA DE CIMENTO,INCLUSIVE FORNECIMENTO DOS MATERIAIS</v>
      </c>
      <c r="G145" s="1" t="str">
        <f ca="1">IF(OR(ISBLANK($E145),$E145="Total Geral"),"",IF(LEN($E145)&lt;6,"",VLOOKUP($E145,'[1]MEMÓRIA DE CÁLCULO'!$F:$W,3,FALSE)))</f>
        <v>07.050.0050-0</v>
      </c>
      <c r="H145" s="1" t="str">
        <f ca="1">IF(OR(ISBLANK($E145),$E145="Total Geral"),"",IF(LEN($E145)&lt;6,"",VLOOKUP($E145,'[1]MEMÓRIA DE CÁLCULO'!$F:$W,4,FALSE)))</f>
        <v>07.050.0050-A</v>
      </c>
      <c r="I145" s="2" t="str">
        <f ca="1">IF(OR(ISBLANK($E145),$E145="Total Geral"),"",IF(LEN($E145)&lt;6,"",VLOOKUP($E145,'[1]MEMÓRIA DE CÁLCULO'!$F:$W,2,FALSE)))</f>
        <v>EMOP</v>
      </c>
      <c r="J145" s="2" t="str">
        <f ca="1">IF(OR(ISBLANK($E145),$E145="Total Geral"),"",IF(LEN($E145)&lt;6,"",VLOOKUP($E145,'[1]MEMÓRIA DE CÁLCULO'!$F:$W,17,FALSE)))</f>
        <v>M3</v>
      </c>
      <c r="K145" s="31">
        <f ca="1">IF(OR(ISBLANK($E145),$E145="Total Geral"),"",IF(LEN($E145)&lt;6,"",VLOOKUP($E145,'[1]MEMÓRIA DE CÁLCULO'!$F:$W,18,FALSE)))</f>
        <v>11.5</v>
      </c>
      <c r="L145" s="32"/>
      <c r="M145" s="32"/>
      <c r="N145" s="33"/>
      <c r="O145" s="33"/>
      <c r="V145" s="2" t="e">
        <f>IF(ISBLANK($B145),0,COUNTIFS('[1]MEMÓRIA DE CÁLCULO'!$F:$F,'PLANILHA ORÇ.'!$B145))</f>
        <v>#VALUE!</v>
      </c>
    </row>
    <row r="146" spans="2:22" x14ac:dyDescent="0.25">
      <c r="B146" s="29" t="s">
        <v>145</v>
      </c>
      <c r="E146" s="1" t="str">
        <f t="shared" ca="1" si="2"/>
        <v>08.09</v>
      </c>
      <c r="F146" s="30" t="str">
        <f ca="1">IF(OR($E146="",$E146="Total Geral"),"",IF(LEN($E146)&lt;6,VLOOKUP($E146,'[1]MEMÓRIA DE CÁLCULO'!$F:$W,2,FALSE),VLOOKUP($E146,'[1]MEMÓRIA DE CÁLCULO'!$F:$W,5,FALSE)))</f>
        <v>FUNDAÇÕES</v>
      </c>
      <c r="G146" s="1" t="str">
        <f ca="1">IF(OR(ISBLANK($E146),$E146="Total Geral"),"",IF(LEN($E146)&lt;6,"",VLOOKUP($E146,'[1]MEMÓRIA DE CÁLCULO'!$F:$W,3,FALSE)))</f>
        <v/>
      </c>
      <c r="H146" s="1" t="str">
        <f ca="1">IF(OR(ISBLANK($E146),$E146="Total Geral"),"",IF(LEN($E146)&lt;6,"",VLOOKUP($E146,'[1]MEMÓRIA DE CÁLCULO'!$F:$W,4,FALSE)))</f>
        <v/>
      </c>
      <c r="I146" s="2" t="str">
        <f ca="1">IF(OR(ISBLANK($E146),$E146="Total Geral"),"",IF(LEN($E146)&lt;6,"",VLOOKUP($E146,'[1]MEMÓRIA DE CÁLCULO'!$F:$W,2,FALSE)))</f>
        <v/>
      </c>
      <c r="J146" s="2" t="str">
        <f ca="1">IF(OR(ISBLANK($E146),$E146="Total Geral"),"",IF(LEN($E146)&lt;6,"",VLOOKUP($E146,'[1]MEMÓRIA DE CÁLCULO'!$F:$W,17,FALSE)))</f>
        <v/>
      </c>
      <c r="K146" s="31" t="str">
        <f ca="1">IF(OR(ISBLANK($E146),$E146="Total Geral"),"",IF(LEN($E146)&lt;6,"",VLOOKUP($E146,'[1]MEMÓRIA DE CÁLCULO'!$F:$W,18,FALSE)))</f>
        <v/>
      </c>
      <c r="L146" s="32"/>
      <c r="M146" s="32"/>
      <c r="N146" s="33"/>
      <c r="O146" s="33"/>
      <c r="V146" s="2" t="e">
        <f>IF(ISBLANK($B146),0,COUNTIFS('[1]MEMÓRIA DE CÁLCULO'!$F:$F,'PLANILHA ORÇ.'!$B146))</f>
        <v>#VALUE!</v>
      </c>
    </row>
    <row r="147" spans="2:22" ht="60" x14ac:dyDescent="0.25">
      <c r="B147" s="29" t="s">
        <v>146</v>
      </c>
      <c r="E147" s="1" t="str">
        <f t="shared" ca="1" si="2"/>
        <v>08.09.01</v>
      </c>
      <c r="F147" s="30" t="str">
        <f ca="1">IF(OR($E147="",$E147="Total Geral"),"",IF(LEN($E147)&lt;6,VLOOKUP($E147,'[1]MEMÓRIA DE CÁLCULO'!$F:$W,2,FALSE),VLOOKUP($E147,'[1]MEMÓRIA DE CÁLCULO'!$F:$W,5,FALSE)))</f>
        <v>ESTACA RAIZ COM DIAMETRO DE 8" PARA CARGA DE 50T,INJECAO DEARGAMASSA DE CIMENTO E AREIA,COM RESISTENCIA DE 20MPA,CONFORME ABNT NBR 6122,INCLUSIVE O FORNECIMENTO DOS MATERIAIS (CIMENTO,AREIA E ACO),EXCLUSIVE PERFURACAO</v>
      </c>
      <c r="G147" s="1" t="str">
        <f ca="1">IF(OR(ISBLANK($E147),$E147="Total Geral"),"",IF(LEN($E147)&lt;6,"",VLOOKUP($E147,'[1]MEMÓRIA DE CÁLCULO'!$F:$W,3,FALSE)))</f>
        <v>10.003.0030-0</v>
      </c>
      <c r="H147" s="1" t="str">
        <f ca="1">IF(OR(ISBLANK($E147),$E147="Total Geral"),"",IF(LEN($E147)&lt;6,"",VLOOKUP($E147,'[1]MEMÓRIA DE CÁLCULO'!$F:$W,4,FALSE)))</f>
        <v>10.003.0030-A</v>
      </c>
      <c r="I147" s="2" t="str">
        <f ca="1">IF(OR(ISBLANK($E147),$E147="Total Geral"),"",IF(LEN($E147)&lt;6,"",VLOOKUP($E147,'[1]MEMÓRIA DE CÁLCULO'!$F:$W,2,FALSE)))</f>
        <v>EMOP</v>
      </c>
      <c r="J147" s="2" t="str">
        <f ca="1">IF(OR(ISBLANK($E147),$E147="Total Geral"),"",IF(LEN($E147)&lt;6,"",VLOOKUP($E147,'[1]MEMÓRIA DE CÁLCULO'!$F:$W,17,FALSE)))</f>
        <v>M</v>
      </c>
      <c r="K147" s="31">
        <f ca="1">IF(OR(ISBLANK($E147),$E147="Total Geral"),"",IF(LEN($E147)&lt;6,"",VLOOKUP($E147,'[1]MEMÓRIA DE CÁLCULO'!$F:$W,18,FALSE)))</f>
        <v>306</v>
      </c>
      <c r="L147" s="32"/>
      <c r="M147" s="32"/>
      <c r="N147" s="33"/>
      <c r="O147" s="33"/>
      <c r="V147" s="2" t="e">
        <f>IF(ISBLANK($B147),0,COUNTIFS('[1]MEMÓRIA DE CÁLCULO'!$F:$F,'PLANILHA ORÇ.'!$B147))</f>
        <v>#VALUE!</v>
      </c>
    </row>
    <row r="148" spans="2:22" ht="30" x14ac:dyDescent="0.25">
      <c r="B148" s="29" t="s">
        <v>147</v>
      </c>
      <c r="E148" s="1" t="str">
        <f t="shared" ca="1" si="2"/>
        <v>08.09.02</v>
      </c>
      <c r="F148" s="30" t="str">
        <f ca="1">IF(OR($E148="",$E148="Total Geral"),"",IF(LEN($E148)&lt;6,VLOOKUP($E148,'[1]MEMÓRIA DE CÁLCULO'!$F:$W,2,FALSE),VLOOKUP($E148,'[1]MEMÓRIA DE CÁLCULO'!$F:$W,5,FALSE)))</f>
        <v>ARRASAMENTO DE ESTACA DE CONCRETO PARA CARGA DE TRABALHO DECOMPRESSAO AXIAL ATE 600KN</v>
      </c>
      <c r="G148" s="1" t="str">
        <f ca="1">IF(OR(ISBLANK($E148),$E148="Total Geral"),"",IF(LEN($E148)&lt;6,"",VLOOKUP($E148,'[1]MEMÓRIA DE CÁLCULO'!$F:$W,3,FALSE)))</f>
        <v>10.012.0001-0</v>
      </c>
      <c r="H148" s="1" t="str">
        <f ca="1">IF(OR(ISBLANK($E148),$E148="Total Geral"),"",IF(LEN($E148)&lt;6,"",VLOOKUP($E148,'[1]MEMÓRIA DE CÁLCULO'!$F:$W,4,FALSE)))</f>
        <v>10.012.0001-A</v>
      </c>
      <c r="I148" s="2" t="str">
        <f ca="1">IF(OR(ISBLANK($E148),$E148="Total Geral"),"",IF(LEN($E148)&lt;6,"",VLOOKUP($E148,'[1]MEMÓRIA DE CÁLCULO'!$F:$W,2,FALSE)))</f>
        <v>EMOP</v>
      </c>
      <c r="J148" s="2" t="str">
        <f ca="1">IF(OR(ISBLANK($E148),$E148="Total Geral"),"",IF(LEN($E148)&lt;6,"",VLOOKUP($E148,'[1]MEMÓRIA DE CÁLCULO'!$F:$W,17,FALSE)))</f>
        <v>UN</v>
      </c>
      <c r="K148" s="31">
        <f ca="1">IF(OR(ISBLANK($E148),$E148="Total Geral"),"",IF(LEN($E148)&lt;6,"",VLOOKUP($E148,'[1]MEMÓRIA DE CÁLCULO'!$F:$W,18,FALSE)))</f>
        <v>51</v>
      </c>
      <c r="L148" s="32"/>
      <c r="M148" s="32"/>
      <c r="N148" s="33"/>
      <c r="O148" s="33"/>
      <c r="V148" s="2" t="e">
        <f>IF(ISBLANK($B148),0,COUNTIFS('[1]MEMÓRIA DE CÁLCULO'!$F:$F,'PLANILHA ORÇ.'!$B148))</f>
        <v>#VALUE!</v>
      </c>
    </row>
    <row r="149" spans="2:22" x14ac:dyDescent="0.25">
      <c r="B149" s="29" t="s">
        <v>148</v>
      </c>
      <c r="E149" s="1" t="str">
        <f t="shared" ca="1" si="2"/>
        <v>08.10</v>
      </c>
      <c r="F149" s="30" t="str">
        <f ca="1">IF(OR($E149="",$E149="Total Geral"),"",IF(LEN($E149)&lt;6,VLOOKUP($E149,'[1]MEMÓRIA DE CÁLCULO'!$F:$W,2,FALSE),VLOOKUP($E149,'[1]MEMÓRIA DE CÁLCULO'!$F:$W,5,FALSE)))</f>
        <v>ESTRUTURAS</v>
      </c>
      <c r="G149" s="1" t="str">
        <f ca="1">IF(OR(ISBLANK($E149),$E149="Total Geral"),"",IF(LEN($E149)&lt;6,"",VLOOKUP($E149,'[1]MEMÓRIA DE CÁLCULO'!$F:$W,3,FALSE)))</f>
        <v/>
      </c>
      <c r="H149" s="1" t="str">
        <f ca="1">IF(OR(ISBLANK($E149),$E149="Total Geral"),"",IF(LEN($E149)&lt;6,"",VLOOKUP($E149,'[1]MEMÓRIA DE CÁLCULO'!$F:$W,4,FALSE)))</f>
        <v/>
      </c>
      <c r="I149" s="2" t="str">
        <f ca="1">IF(OR(ISBLANK($E149),$E149="Total Geral"),"",IF(LEN($E149)&lt;6,"",VLOOKUP($E149,'[1]MEMÓRIA DE CÁLCULO'!$F:$W,2,FALSE)))</f>
        <v/>
      </c>
      <c r="J149" s="2" t="str">
        <f ca="1">IF(OR(ISBLANK($E149),$E149="Total Geral"),"",IF(LEN($E149)&lt;6,"",VLOOKUP($E149,'[1]MEMÓRIA DE CÁLCULO'!$F:$W,17,FALSE)))</f>
        <v/>
      </c>
      <c r="K149" s="31" t="str">
        <f ca="1">IF(OR(ISBLANK($E149),$E149="Total Geral"),"",IF(LEN($E149)&lt;6,"",VLOOKUP($E149,'[1]MEMÓRIA DE CÁLCULO'!$F:$W,18,FALSE)))</f>
        <v/>
      </c>
      <c r="L149" s="32"/>
      <c r="M149" s="32"/>
      <c r="N149" s="33"/>
      <c r="O149" s="33"/>
      <c r="V149" s="2" t="e">
        <f>IF(ISBLANK($B149),0,COUNTIFS('[1]MEMÓRIA DE CÁLCULO'!$F:$F,'PLANILHA ORÇ.'!$B149))</f>
        <v>#VALUE!</v>
      </c>
    </row>
    <row r="150" spans="2:22" ht="60" x14ac:dyDescent="0.25">
      <c r="B150" s="29" t="s">
        <v>149</v>
      </c>
      <c r="E150" s="1" t="str">
        <f t="shared" ca="1" si="2"/>
        <v>08.10.01</v>
      </c>
      <c r="F150" s="30" t="str">
        <f ca="1">IF(OR($E150="",$E150="Total Geral"),"",IF(LEN($E150)&lt;6,VLOOKUP($E150,'[1]MEMÓRIA DE CÁLCULO'!$F:$W,2,FALSE),VLOOKUP($E150,'[1]MEMÓRIA DE CÁLCULO'!$F:$W,5,FALSE)))</f>
        <v>CONCRETO DOSADO RACIONALMENTE PARA UMA RESISTENCIA CARACTERISTICA A COMPRESSAO DE 20MPA,INCLUSIVE MATERIAIS,TRANSPORTE,PREPARO COM BETONEIRA,LANCAMENTO E ADENSAMENTO</v>
      </c>
      <c r="G150" s="1" t="str">
        <f ca="1">IF(OR(ISBLANK($E150),$E150="Total Geral"),"",IF(LEN($E150)&lt;6,"",VLOOKUP($E150,'[1]MEMÓRIA DE CÁLCULO'!$F:$W,3,FALSE)))</f>
        <v>11.003.0003-1</v>
      </c>
      <c r="H150" s="1" t="str">
        <f ca="1">IF(OR(ISBLANK($E150),$E150="Total Geral"),"",IF(LEN($E150)&lt;6,"",VLOOKUP($E150,'[1]MEMÓRIA DE CÁLCULO'!$F:$W,4,FALSE)))</f>
        <v>11.003.0003-B</v>
      </c>
      <c r="I150" s="2" t="str">
        <f ca="1">IF(OR(ISBLANK($E150),$E150="Total Geral"),"",IF(LEN($E150)&lt;6,"",VLOOKUP($E150,'[1]MEMÓRIA DE CÁLCULO'!$F:$W,2,FALSE)))</f>
        <v>EMOP</v>
      </c>
      <c r="J150" s="2" t="str">
        <f ca="1">IF(OR(ISBLANK($E150),$E150="Total Geral"),"",IF(LEN($E150)&lt;6,"",VLOOKUP($E150,'[1]MEMÓRIA DE CÁLCULO'!$F:$W,17,FALSE)))</f>
        <v>M3</v>
      </c>
      <c r="K150" s="31">
        <f ca="1">IF(OR(ISBLANK($E150),$E150="Total Geral"),"",IF(LEN($E150)&lt;6,"",VLOOKUP($E150,'[1]MEMÓRIA DE CÁLCULO'!$F:$W,18,FALSE)))</f>
        <v>5.2</v>
      </c>
      <c r="L150" s="32"/>
      <c r="M150" s="32"/>
      <c r="N150" s="33"/>
      <c r="O150" s="33"/>
      <c r="V150" s="2" t="e">
        <f>IF(ISBLANK($B150),0,COUNTIFS('[1]MEMÓRIA DE CÁLCULO'!$F:$F,'PLANILHA ORÇ.'!$B150))</f>
        <v>#VALUE!</v>
      </c>
    </row>
    <row r="151" spans="2:22" ht="60" x14ac:dyDescent="0.25">
      <c r="B151" s="29" t="s">
        <v>150</v>
      </c>
      <c r="E151" s="1" t="str">
        <f t="shared" ca="1" si="2"/>
        <v>08.10.02</v>
      </c>
      <c r="F151" s="30" t="str">
        <f ca="1">IF(OR($E151="",$E151="Total Geral"),"",IF(LEN($E151)&lt;6,VLOOKUP($E151,'[1]MEMÓRIA DE CÁLCULO'!$F:$W,2,FALSE),VLOOKUP($E151,'[1]MEMÓRIA DE CÁLCULO'!$F:$W,5,FALSE)))</f>
        <v>CONCRETO DOSADO RACIONALMENTE PARA UMA RESISTENCIA CARACTERISTICA A COMPRESSAO DE 30MPA,INCLUSIVE MATERIAIS,TRANSPORTE,PREPARO COM BETONEIRA,LANCAMENTO E ADENSAMENTO</v>
      </c>
      <c r="G151" s="1" t="str">
        <f ca="1">IF(OR(ISBLANK($E151),$E151="Total Geral"),"",IF(LEN($E151)&lt;6,"",VLOOKUP($E151,'[1]MEMÓRIA DE CÁLCULO'!$F:$W,3,FALSE)))</f>
        <v>11.003.0006-0</v>
      </c>
      <c r="H151" s="1" t="str">
        <f ca="1">IF(OR(ISBLANK($E151),$E151="Total Geral"),"",IF(LEN($E151)&lt;6,"",VLOOKUP($E151,'[1]MEMÓRIA DE CÁLCULO'!$F:$W,4,FALSE)))</f>
        <v>11.003.0006-A</v>
      </c>
      <c r="I151" s="2" t="str">
        <f ca="1">IF(OR(ISBLANK($E151),$E151="Total Geral"),"",IF(LEN($E151)&lt;6,"",VLOOKUP($E151,'[1]MEMÓRIA DE CÁLCULO'!$F:$W,2,FALSE)))</f>
        <v>EMOP</v>
      </c>
      <c r="J151" s="2" t="str">
        <f ca="1">IF(OR(ISBLANK($E151),$E151="Total Geral"),"",IF(LEN($E151)&lt;6,"",VLOOKUP($E151,'[1]MEMÓRIA DE CÁLCULO'!$F:$W,17,FALSE)))</f>
        <v>M3</v>
      </c>
      <c r="K151" s="31">
        <f ca="1">IF(OR(ISBLANK($E151),$E151="Total Geral"),"",IF(LEN($E151)&lt;6,"",VLOOKUP($E151,'[1]MEMÓRIA DE CÁLCULO'!$F:$W,18,FALSE)))</f>
        <v>215.8</v>
      </c>
      <c r="L151" s="32"/>
      <c r="M151" s="32"/>
      <c r="N151" s="33"/>
      <c r="O151" s="33"/>
      <c r="V151" s="2" t="e">
        <f>IF(ISBLANK($B151),0,COUNTIFS('[1]MEMÓRIA DE CÁLCULO'!$F:$F,'PLANILHA ORÇ.'!$B151))</f>
        <v>#VALUE!</v>
      </c>
    </row>
    <row r="152" spans="2:22" ht="45" x14ac:dyDescent="0.25">
      <c r="B152" s="29" t="s">
        <v>151</v>
      </c>
      <c r="E152" s="1" t="str">
        <f t="shared" ca="1" si="2"/>
        <v>08.10.03</v>
      </c>
      <c r="F152" s="30" t="str">
        <f ca="1">IF(OR($E152="",$E152="Total Geral"),"",IF(LEN($E152)&lt;6,VLOOKUP($E152,'[1]MEMÓRIA DE CÁLCULO'!$F:$W,2,FALSE),VLOOKUP($E152,'[1]MEMÓRIA DE CÁLCULO'!$F:$W,5,FALSE)))</f>
        <v>ESCORAMENTO DE FORMA DE PARAMETROS VERTICAIS,PARA ALTURA ATE1,50M,COM APROVEITAMENTO DE 2 VEZES DA MADEIRA,INCLUSIVE RETIRADA</v>
      </c>
      <c r="G152" s="1" t="str">
        <f ca="1">IF(OR(ISBLANK($E152),$E152="Total Geral"),"",IF(LEN($E152)&lt;6,"",VLOOKUP($E152,'[1]MEMÓRIA DE CÁLCULO'!$F:$W,3,FALSE)))</f>
        <v>11.004.0066-0</v>
      </c>
      <c r="H152" s="1" t="str">
        <f ca="1">IF(OR(ISBLANK($E152),$E152="Total Geral"),"",IF(LEN($E152)&lt;6,"",VLOOKUP($E152,'[1]MEMÓRIA DE CÁLCULO'!$F:$W,4,FALSE)))</f>
        <v>11.004.0066-A</v>
      </c>
      <c r="I152" s="2" t="str">
        <f ca="1">IF(OR(ISBLANK($E152),$E152="Total Geral"),"",IF(LEN($E152)&lt;6,"",VLOOKUP($E152,'[1]MEMÓRIA DE CÁLCULO'!$F:$W,2,FALSE)))</f>
        <v>EMOP</v>
      </c>
      <c r="J152" s="2" t="str">
        <f ca="1">IF(OR(ISBLANK($E152),$E152="Total Geral"),"",IF(LEN($E152)&lt;6,"",VLOOKUP($E152,'[1]MEMÓRIA DE CÁLCULO'!$F:$W,17,FALSE)))</f>
        <v>M2</v>
      </c>
      <c r="K152" s="31">
        <f ca="1">IF(OR(ISBLANK($E152),$E152="Total Geral"),"",IF(LEN($E152)&lt;6,"",VLOOKUP($E152,'[1]MEMÓRIA DE CÁLCULO'!$F:$W,18,FALSE)))</f>
        <v>396.3</v>
      </c>
      <c r="L152" s="32"/>
      <c r="M152" s="32"/>
      <c r="N152" s="33"/>
      <c r="O152" s="33"/>
      <c r="V152" s="2" t="e">
        <f>IF(ISBLANK($B152),0,COUNTIFS('[1]MEMÓRIA DE CÁLCULO'!$F:$F,'PLANILHA ORÇ.'!$B152))</f>
        <v>#VALUE!</v>
      </c>
    </row>
    <row r="153" spans="2:22" ht="45" x14ac:dyDescent="0.25">
      <c r="B153" s="29" t="s">
        <v>152</v>
      </c>
      <c r="E153" s="1" t="str">
        <f t="shared" ca="1" si="2"/>
        <v>08.10.04</v>
      </c>
      <c r="F153" s="30" t="str">
        <f ca="1">IF(OR($E153="",$E153="Total Geral"),"",IF(LEN($E153)&lt;6,VLOOKUP($E153,'[1]MEMÓRIA DE CÁLCULO'!$F:$W,2,FALSE),VLOOKUP($E153,'[1]MEMÓRIA DE CÁLCULO'!$F:$W,5,FALSE)))</f>
        <v>ESCORAMENTO DE FORMAS DE PARAMENTOS VERTICAIS,PARA ALTURA DE1,50 A 5,00M,COM APROVEITAMENTO DE 2 VEZES DA MADEIRA,INCLUSIVE RETIRADA</v>
      </c>
      <c r="G153" s="1" t="str">
        <f ca="1">IF(OR(ISBLANK($E153),$E153="Total Geral"),"",IF(LEN($E153)&lt;6,"",VLOOKUP($E153,'[1]MEMÓRIA DE CÁLCULO'!$F:$W,3,FALSE)))</f>
        <v>11.004.0070-1</v>
      </c>
      <c r="H153" s="1" t="str">
        <f ca="1">IF(OR(ISBLANK($E153),$E153="Total Geral"),"",IF(LEN($E153)&lt;6,"",VLOOKUP($E153,'[1]MEMÓRIA DE CÁLCULO'!$F:$W,4,FALSE)))</f>
        <v>11.004.0070-B</v>
      </c>
      <c r="I153" s="2" t="str">
        <f ca="1">IF(OR(ISBLANK($E153),$E153="Total Geral"),"",IF(LEN($E153)&lt;6,"",VLOOKUP($E153,'[1]MEMÓRIA DE CÁLCULO'!$F:$W,2,FALSE)))</f>
        <v>EMOP</v>
      </c>
      <c r="J153" s="2" t="str">
        <f ca="1">IF(OR(ISBLANK($E153),$E153="Total Geral"),"",IF(LEN($E153)&lt;6,"",VLOOKUP($E153,'[1]MEMÓRIA DE CÁLCULO'!$F:$W,17,FALSE)))</f>
        <v>M2</v>
      </c>
      <c r="K153" s="31">
        <f ca="1">IF(OR(ISBLANK($E153),$E153="Total Geral"),"",IF(LEN($E153)&lt;6,"",VLOOKUP($E153,'[1]MEMÓRIA DE CÁLCULO'!$F:$W,18,FALSE)))</f>
        <v>924.7</v>
      </c>
      <c r="L153" s="32"/>
      <c r="M153" s="32"/>
      <c r="N153" s="33"/>
      <c r="O153" s="33"/>
      <c r="V153" s="2" t="e">
        <f>IF(ISBLANK($B153),0,COUNTIFS('[1]MEMÓRIA DE CÁLCULO'!$F:$F,'PLANILHA ORÇ.'!$B153))</f>
        <v>#VALUE!</v>
      </c>
    </row>
    <row r="154" spans="2:22" ht="75" x14ac:dyDescent="0.25">
      <c r="B154" s="29" t="s">
        <v>153</v>
      </c>
      <c r="E154" s="1" t="str">
        <f t="shared" ref="E154:E217" ca="1" si="3">IF(OFFSET(E154,0,-3)=0,"",OFFSET(E154,0,-3))</f>
        <v>08.10.05</v>
      </c>
      <c r="F154" s="30" t="str">
        <f ca="1">IF(OR($E154="",$E154="Total Geral"),"",IF(LEN($E154)&lt;6,VLOOKUP($E154,'[1]MEMÓRIA DE CÁLCULO'!$F:$W,2,FALSE),VLOOKUP($E154,'[1]MEMÓRIA DE CÁLCULO'!$F:$W,5,FALSE)))</f>
        <v>FORMAS DE CHAPAS DE MADEIRA COMPENSADA,EMPREGANDO-SE AS DE 14MM,RESINADAS,E TAMBEM AS DE 20MM DE ESPESSURA,PLASTIFICADAS,SERVINDO 4 VEZES,E A MADEIRA AUXILIAR SERVINDO 3 VEZES,INCLUSIVE FORNECIMENTO E DESMOLDAGEM,EXCLUSIVE ESCORAMENTO</v>
      </c>
      <c r="G154" s="1" t="str">
        <f ca="1">IF(OR(ISBLANK($E154),$E154="Total Geral"),"",IF(LEN($E154)&lt;6,"",VLOOKUP($E154,'[1]MEMÓRIA DE CÁLCULO'!$F:$W,3,FALSE)))</f>
        <v>11.005.0001-1</v>
      </c>
      <c r="H154" s="1" t="str">
        <f ca="1">IF(OR(ISBLANK($E154),$E154="Total Geral"),"",IF(LEN($E154)&lt;6,"",VLOOKUP($E154,'[1]MEMÓRIA DE CÁLCULO'!$F:$W,4,FALSE)))</f>
        <v>11.005.0001-B</v>
      </c>
      <c r="I154" s="2" t="str">
        <f ca="1">IF(OR(ISBLANK($E154),$E154="Total Geral"),"",IF(LEN($E154)&lt;6,"",VLOOKUP($E154,'[1]MEMÓRIA DE CÁLCULO'!$F:$W,2,FALSE)))</f>
        <v>EMOP</v>
      </c>
      <c r="J154" s="2" t="str">
        <f ca="1">IF(OR(ISBLANK($E154),$E154="Total Geral"),"",IF(LEN($E154)&lt;6,"",VLOOKUP($E154,'[1]MEMÓRIA DE CÁLCULO'!$F:$W,17,FALSE)))</f>
        <v>M2</v>
      </c>
      <c r="K154" s="31">
        <f ca="1">IF(OR(ISBLANK($E154),$E154="Total Geral"),"",IF(LEN($E154)&lt;6,"",VLOOKUP($E154,'[1]MEMÓRIA DE CÁLCULO'!$F:$W,18,FALSE)))</f>
        <v>1321</v>
      </c>
      <c r="L154" s="32"/>
      <c r="M154" s="32"/>
      <c r="N154" s="33"/>
      <c r="O154" s="33"/>
      <c r="V154" s="2" t="e">
        <f>IF(ISBLANK($B154),0,COUNTIFS('[1]MEMÓRIA DE CÁLCULO'!$F:$F,'PLANILHA ORÇ.'!$B154))</f>
        <v>#VALUE!</v>
      </c>
    </row>
    <row r="155" spans="2:22" ht="90" x14ac:dyDescent="0.25">
      <c r="B155" s="29" t="s">
        <v>154</v>
      </c>
      <c r="E155" s="1" t="str">
        <f t="shared" ca="1" si="3"/>
        <v>08.10.06</v>
      </c>
      <c r="F155" s="30" t="str">
        <f ca="1">IF(OR($E155="",$E155="Total Geral"),"",IF(LEN($E155)&lt;6,VLOOKUP($E155,'[1]MEMÓRIA DE CÁLCULO'!$F:$W,2,FALSE),VLOOKUP($E155,'[1]MEMÓRIA DE CÁLCULO'!$F:$W,5,FALSE)))</f>
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</c>
      <c r="G155" s="1" t="str">
        <f ca="1">IF(OR(ISBLANK($E155),$E155="Total Geral"),"",IF(LEN($E155)&lt;6,"",VLOOKUP($E155,'[1]MEMÓRIA DE CÁLCULO'!$F:$W,3,FALSE)))</f>
        <v>11.009.0070-1</v>
      </c>
      <c r="H155" s="1" t="str">
        <f ca="1">IF(OR(ISBLANK($E155),$E155="Total Geral"),"",IF(LEN($E155)&lt;6,"",VLOOKUP($E155,'[1]MEMÓRIA DE CÁLCULO'!$F:$W,4,FALSE)))</f>
        <v>11.009.0070-B</v>
      </c>
      <c r="I155" s="2" t="str">
        <f ca="1">IF(OR(ISBLANK($E155),$E155="Total Geral"),"",IF(LEN($E155)&lt;6,"",VLOOKUP($E155,'[1]MEMÓRIA DE CÁLCULO'!$F:$W,2,FALSE)))</f>
        <v>EMOP</v>
      </c>
      <c r="J155" s="2" t="str">
        <f ca="1">IF(OR(ISBLANK($E155),$E155="Total Geral"),"",IF(LEN($E155)&lt;6,"",VLOOKUP($E155,'[1]MEMÓRIA DE CÁLCULO'!$F:$W,17,FALSE)))</f>
        <v>KG</v>
      </c>
      <c r="K155" s="31">
        <f ca="1">IF(OR(ISBLANK($E155),$E155="Total Geral"),"",IF(LEN($E155)&lt;6,"",VLOOKUP($E155,'[1]MEMÓRIA DE CÁLCULO'!$F:$W,18,FALSE)))</f>
        <v>515.4</v>
      </c>
      <c r="L155" s="32"/>
      <c r="M155" s="32"/>
      <c r="N155" s="33"/>
      <c r="O155" s="33"/>
      <c r="V155" s="2" t="e">
        <f>IF(ISBLANK($B155),0,COUNTIFS('[1]MEMÓRIA DE CÁLCULO'!$F:$F,'PLANILHA ORÇ.'!$B155))</f>
        <v>#VALUE!</v>
      </c>
    </row>
    <row r="156" spans="2:22" ht="90" x14ac:dyDescent="0.25">
      <c r="B156" s="29" t="s">
        <v>155</v>
      </c>
      <c r="E156" s="1" t="str">
        <f t="shared" ca="1" si="3"/>
        <v>08.10.07</v>
      </c>
      <c r="F156" s="30" t="str">
        <f ca="1">IF(OR($E156="",$E156="Total Geral"),"",IF(LEN($E156)&lt;6,VLOOKUP($E156,'[1]MEMÓRIA DE CÁLCULO'!$F:$W,2,FALSE),VLOOKUP($E156,'[1]MEMÓRIA DE CÁLCULO'!$F:$W,5,FALSE)))</f>
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</c>
      <c r="G156" s="1" t="str">
        <f ca="1">IF(OR(ISBLANK($E156),$E156="Total Geral"),"",IF(LEN($E156)&lt;6,"",VLOOKUP($E156,'[1]MEMÓRIA DE CÁLCULO'!$F:$W,3,FALSE)))</f>
        <v>11.009.0072-1</v>
      </c>
      <c r="H156" s="1" t="str">
        <f ca="1">IF(OR(ISBLANK($E156),$E156="Total Geral"),"",IF(LEN($E156)&lt;6,"",VLOOKUP($E156,'[1]MEMÓRIA DE CÁLCULO'!$F:$W,4,FALSE)))</f>
        <v>11.009.0072-B</v>
      </c>
      <c r="I156" s="2" t="str">
        <f ca="1">IF(OR(ISBLANK($E156),$E156="Total Geral"),"",IF(LEN($E156)&lt;6,"",VLOOKUP($E156,'[1]MEMÓRIA DE CÁLCULO'!$F:$W,2,FALSE)))</f>
        <v>EMOP</v>
      </c>
      <c r="J156" s="2" t="str">
        <f ca="1">IF(OR(ISBLANK($E156),$E156="Total Geral"),"",IF(LEN($E156)&lt;6,"",VLOOKUP($E156,'[1]MEMÓRIA DE CÁLCULO'!$F:$W,17,FALSE)))</f>
        <v>KG</v>
      </c>
      <c r="K156" s="31">
        <f ca="1">IF(OR(ISBLANK($E156),$E156="Total Geral"),"",IF(LEN($E156)&lt;6,"",VLOOKUP($E156,'[1]MEMÓRIA DE CÁLCULO'!$F:$W,18,FALSE)))</f>
        <v>14868.47</v>
      </c>
      <c r="L156" s="32"/>
      <c r="M156" s="32"/>
      <c r="N156" s="33"/>
      <c r="O156" s="33"/>
      <c r="V156" s="2" t="e">
        <f>IF(ISBLANK($B156),0,COUNTIFS('[1]MEMÓRIA DE CÁLCULO'!$F:$F,'PLANILHA ORÇ.'!$B156))</f>
        <v>#VALUE!</v>
      </c>
    </row>
    <row r="157" spans="2:22" ht="30" x14ac:dyDescent="0.25">
      <c r="B157" s="29" t="s">
        <v>156</v>
      </c>
      <c r="E157" s="1" t="str">
        <f t="shared" ca="1" si="3"/>
        <v>08.10.08</v>
      </c>
      <c r="F157" s="30" t="str">
        <f ca="1">IF(OR($E157="",$E157="Total Geral"),"",IF(LEN($E157)&lt;6,VLOOKUP($E157,'[1]MEMÓRIA DE CÁLCULO'!$F:$W,2,FALSE),VLOOKUP($E157,'[1]MEMÓRIA DE CÁLCULO'!$F:$W,5,FALSE)))</f>
        <v>CORTE,MONTAGEM E COLOCACAO DE TELAS DE ACO CA-60,CRUZADAS ESOLDADAS ENTRE SI,EM PECAS DE CONCRETO</v>
      </c>
      <c r="G157" s="1" t="str">
        <f ca="1">IF(OR(ISBLANK($E157),$E157="Total Geral"),"",IF(LEN($E157)&lt;6,"",VLOOKUP($E157,'[1]MEMÓRIA DE CÁLCULO'!$F:$W,3,FALSE)))</f>
        <v>11.011.0040-0</v>
      </c>
      <c r="H157" s="1" t="str">
        <f ca="1">IF(OR(ISBLANK($E157),$E157="Total Geral"),"",IF(LEN($E157)&lt;6,"",VLOOKUP($E157,'[1]MEMÓRIA DE CÁLCULO'!$F:$W,4,FALSE)))</f>
        <v>11.011.0040-A</v>
      </c>
      <c r="I157" s="2" t="str">
        <f ca="1">IF(OR(ISBLANK($E157),$E157="Total Geral"),"",IF(LEN($E157)&lt;6,"",VLOOKUP($E157,'[1]MEMÓRIA DE CÁLCULO'!$F:$W,2,FALSE)))</f>
        <v>EMOP</v>
      </c>
      <c r="J157" s="2" t="str">
        <f ca="1">IF(OR(ISBLANK($E157),$E157="Total Geral"),"",IF(LEN($E157)&lt;6,"",VLOOKUP($E157,'[1]MEMÓRIA DE CÁLCULO'!$F:$W,17,FALSE)))</f>
        <v>KG</v>
      </c>
      <c r="K157" s="31">
        <f ca="1">IF(OR(ISBLANK($E157),$E157="Total Geral"),"",IF(LEN($E157)&lt;6,"",VLOOKUP($E157,'[1]MEMÓRIA DE CÁLCULO'!$F:$W,18,FALSE)))</f>
        <v>1430</v>
      </c>
      <c r="L157" s="32"/>
      <c r="M157" s="32"/>
      <c r="N157" s="33"/>
      <c r="O157" s="33"/>
      <c r="V157" s="2" t="e">
        <f>IF(ISBLANK($B157),0,COUNTIFS('[1]MEMÓRIA DE CÁLCULO'!$F:$F,'PLANILHA ORÇ.'!$B157))</f>
        <v>#VALUE!</v>
      </c>
    </row>
    <row r="158" spans="2:22" ht="45" x14ac:dyDescent="0.25">
      <c r="B158" s="29" t="s">
        <v>157</v>
      </c>
      <c r="E158" s="1" t="str">
        <f t="shared" ca="1" si="3"/>
        <v>08.10.09</v>
      </c>
      <c r="F158" s="30" t="str">
        <f ca="1">IF(OR($E158="",$E158="Total Geral"),"",IF(LEN($E158)&lt;6,VLOOKUP($E158,'[1]MEMÓRIA DE CÁLCULO'!$F:$W,2,FALSE),VLOOKUP($E158,'[1]MEMÓRIA DE CÁLCULO'!$F:$W,5,FALSE)))</f>
        <v>ADITIVO EM PO HIDROFUGANTE E IMPERMEABILIZANTE,DESENVOLVIDOCOM NANOTECNOLOGIA,PARA ADICAO EM CONCRETOS E ARGAMASSAS</v>
      </c>
      <c r="G158" s="1" t="str">
        <f ca="1">IF(OR(ISBLANK($E158),$E158="Total Geral"),"",IF(LEN($E158)&lt;6,"",VLOOKUP($E158,'[1]MEMÓRIA DE CÁLCULO'!$F:$W,3,FALSE)))</f>
        <v>11.015.0010-0</v>
      </c>
      <c r="H158" s="1" t="str">
        <f ca="1">IF(OR(ISBLANK($E158),$E158="Total Geral"),"",IF(LEN($E158)&lt;6,"",VLOOKUP($E158,'[1]MEMÓRIA DE CÁLCULO'!$F:$W,4,FALSE)))</f>
        <v>11.015.0010-A</v>
      </c>
      <c r="I158" s="2" t="str">
        <f ca="1">IF(OR(ISBLANK($E158),$E158="Total Geral"),"",IF(LEN($E158)&lt;6,"",VLOOKUP($E158,'[1]MEMÓRIA DE CÁLCULO'!$F:$W,2,FALSE)))</f>
        <v>EMOP</v>
      </c>
      <c r="J158" s="2" t="str">
        <f ca="1">IF(OR(ISBLANK($E158),$E158="Total Geral"),"",IF(LEN($E158)&lt;6,"",VLOOKUP($E158,'[1]MEMÓRIA DE CÁLCULO'!$F:$W,17,FALSE)))</f>
        <v>KG</v>
      </c>
      <c r="K158" s="31">
        <f ca="1">IF(OR(ISBLANK($E158),$E158="Total Geral"),"",IF(LEN($E158)&lt;6,"",VLOOKUP($E158,'[1]MEMÓRIA DE CÁLCULO'!$F:$W,18,FALSE)))</f>
        <v>815.16</v>
      </c>
      <c r="L158" s="32"/>
      <c r="M158" s="32"/>
      <c r="N158" s="33"/>
      <c r="O158" s="33"/>
      <c r="V158" s="2" t="e">
        <f>IF(ISBLANK($B158),0,COUNTIFS('[1]MEMÓRIA DE CÁLCULO'!$F:$F,'PLANILHA ORÇ.'!$B158))</f>
        <v>#VALUE!</v>
      </c>
    </row>
    <row r="159" spans="2:22" ht="45" x14ac:dyDescent="0.25">
      <c r="B159" s="29" t="s">
        <v>158</v>
      </c>
      <c r="E159" s="1" t="str">
        <f t="shared" ca="1" si="3"/>
        <v>08.10.10</v>
      </c>
      <c r="F159" s="30" t="str">
        <f ca="1">IF(OR($E159="",$E159="Total Geral"),"",IF(LEN($E159)&lt;6,VLOOKUP($E159,'[1]MEMÓRIA DE CÁLCULO'!$F:$W,2,FALSE),VLOOKUP($E159,'[1]MEMÓRIA DE CÁLCULO'!$F:$W,5,FALSE)))</f>
        <v>JUNTA DE DILATACAO E VEDACAO DE PISOS,LAJES,PILARES,FISSURAS,ALVENARIAS,RESERVATORIOS,ETC,PARA MOVIMENTOS DE -10 A +30MM.FORNECIMENTO E COLOCACAO</v>
      </c>
      <c r="G159" s="1" t="str">
        <f ca="1">IF(OR(ISBLANK($E159),$E159="Total Geral"),"",IF(LEN($E159)&lt;6,"",VLOOKUP($E159,'[1]MEMÓRIA DE CÁLCULO'!$F:$W,3,FALSE)))</f>
        <v>11.018.0050-0</v>
      </c>
      <c r="H159" s="1" t="str">
        <f ca="1">IF(OR(ISBLANK($E159),$E159="Total Geral"),"",IF(LEN($E159)&lt;6,"",VLOOKUP($E159,'[1]MEMÓRIA DE CÁLCULO'!$F:$W,4,FALSE)))</f>
        <v>11.018.0050-A</v>
      </c>
      <c r="I159" s="2" t="str">
        <f ca="1">IF(OR(ISBLANK($E159),$E159="Total Geral"),"",IF(LEN($E159)&lt;6,"",VLOOKUP($E159,'[1]MEMÓRIA DE CÁLCULO'!$F:$W,2,FALSE)))</f>
        <v>EMOP</v>
      </c>
      <c r="J159" s="2" t="str">
        <f ca="1">IF(OR(ISBLANK($E159),$E159="Total Geral"),"",IF(LEN($E159)&lt;6,"",VLOOKUP($E159,'[1]MEMÓRIA DE CÁLCULO'!$F:$W,17,FALSE)))</f>
        <v>M</v>
      </c>
      <c r="K159" s="31">
        <f ca="1">IF(OR(ISBLANK($E159),$E159="Total Geral"),"",IF(LEN($E159)&lt;6,"",VLOOKUP($E159,'[1]MEMÓRIA DE CÁLCULO'!$F:$W,18,FALSE)))</f>
        <v>75.400000000000006</v>
      </c>
      <c r="L159" s="32"/>
      <c r="M159" s="32"/>
      <c r="N159" s="33"/>
      <c r="O159" s="33"/>
      <c r="V159" s="2" t="e">
        <f>IF(ISBLANK($B159),0,COUNTIFS('[1]MEMÓRIA DE CÁLCULO'!$F:$F,'PLANILHA ORÇ.'!$B159))</f>
        <v>#VALUE!</v>
      </c>
    </row>
    <row r="160" spans="2:22" ht="60" x14ac:dyDescent="0.25">
      <c r="B160" s="29" t="s">
        <v>159</v>
      </c>
      <c r="E160" s="1" t="str">
        <f t="shared" ca="1" si="3"/>
        <v>08.10.11</v>
      </c>
      <c r="F160" s="30" t="str">
        <f ca="1">IF(OR($E160="",$E160="Total Geral"),"",IF(LEN($E160)&lt;6,VLOOKUP($E160,'[1]MEMÓRIA DE CÁLCULO'!$F:$W,2,FALSE),VLOOKUP($E160,'[1]MEMÓRIA DE CÁLCULO'!$F:$W,5,FALSE)))</f>
        <v>TELA PARA ESTRUTURA DE CONCRETO ARMADO,FORMADA POR FIOS DEACO CA-60,CRUZADAS E SOLDADAS ENTRE SI,FORMANDO MALHAS QUADRADAS DE FIOS COM DIAMETRO DE 4,2MM E ESPACAMENTO ENTRE ELESDE 10X10CM.FORNECIMENTO</v>
      </c>
      <c r="G160" s="1" t="str">
        <f ca="1">IF(OR(ISBLANK($E160),$E160="Total Geral"),"",IF(LEN($E160)&lt;6,"",VLOOKUP($E160,'[1]MEMÓRIA DE CÁLCULO'!$F:$W,3,FALSE)))</f>
        <v>11.023.0005-0</v>
      </c>
      <c r="H160" s="1" t="str">
        <f ca="1">IF(OR(ISBLANK($E160),$E160="Total Geral"),"",IF(LEN($E160)&lt;6,"",VLOOKUP($E160,'[1]MEMÓRIA DE CÁLCULO'!$F:$W,4,FALSE)))</f>
        <v>11.023.0005-A</v>
      </c>
      <c r="I160" s="2" t="str">
        <f ca="1">IF(OR(ISBLANK($E160),$E160="Total Geral"),"",IF(LEN($E160)&lt;6,"",VLOOKUP($E160,'[1]MEMÓRIA DE CÁLCULO'!$F:$W,2,FALSE)))</f>
        <v>EMOP</v>
      </c>
      <c r="J160" s="2" t="str">
        <f ca="1">IF(OR(ISBLANK($E160),$E160="Total Geral"),"",IF(LEN($E160)&lt;6,"",VLOOKUP($E160,'[1]MEMÓRIA DE CÁLCULO'!$F:$W,17,FALSE)))</f>
        <v>KG</v>
      </c>
      <c r="K160" s="31">
        <f ca="1">IF(OR(ISBLANK($E160),$E160="Total Geral"),"",IF(LEN($E160)&lt;6,"",VLOOKUP($E160,'[1]MEMÓRIA DE CÁLCULO'!$F:$W,18,FALSE)))</f>
        <v>1430</v>
      </c>
      <c r="L160" s="32"/>
      <c r="M160" s="32"/>
      <c r="N160" s="33"/>
      <c r="O160" s="33"/>
      <c r="V160" s="2" t="e">
        <f>IF(ISBLANK($B160),0,COUNTIFS('[1]MEMÓRIA DE CÁLCULO'!$F:$F,'PLANILHA ORÇ.'!$B160))</f>
        <v>#VALUE!</v>
      </c>
    </row>
    <row r="161" spans="2:22" ht="75" x14ac:dyDescent="0.25">
      <c r="B161" s="29" t="s">
        <v>160</v>
      </c>
      <c r="E161" s="1" t="str">
        <f t="shared" ca="1" si="3"/>
        <v>08.10.12</v>
      </c>
      <c r="F161" s="30" t="str">
        <f ca="1">IF(OR($E161="",$E161="Total Geral"),"",IF(LEN($E161)&lt;6,VLOOKUP($E161,'[1]MEMÓRIA DE CÁLCULO'!$F:$W,2,FALSE),VLOOKUP($E161,'[1]MEMÓRIA DE CÁLCULO'!$F:$W,5,FALSE)))</f>
        <v>CONCRETO PROJETADO,INCLUSIVE EQUIPAMENTO DE AR COMPRIMIDO,CONSUMO DE 355KG/M3 DE CIMENTO,ADITIVOS E PERDAS POR REFLEXAO,SENDO A APLICACAO REALIZADA CONTRA SUPERFICIE HORIZONTAL INFERIOR E A MEDICAO FEITA PELO CONCRETO APLICADO</v>
      </c>
      <c r="G161" s="1" t="str">
        <f ca="1">IF(OR(ISBLANK($E161),$E161="Total Geral"),"",IF(LEN($E161)&lt;6,"",VLOOKUP($E161,'[1]MEMÓRIA DE CÁLCULO'!$F:$W,3,FALSE)))</f>
        <v>11.024.0002-0</v>
      </c>
      <c r="H161" s="1" t="str">
        <f ca="1">IF(OR(ISBLANK($E161),$E161="Total Geral"),"",IF(LEN($E161)&lt;6,"",VLOOKUP($E161,'[1]MEMÓRIA DE CÁLCULO'!$F:$W,4,FALSE)))</f>
        <v>11.024.0002-A</v>
      </c>
      <c r="I161" s="2" t="str">
        <f ca="1">IF(OR(ISBLANK($E161),$E161="Total Geral"),"",IF(LEN($E161)&lt;6,"",VLOOKUP($E161,'[1]MEMÓRIA DE CÁLCULO'!$F:$W,2,FALSE)))</f>
        <v>EMOP</v>
      </c>
      <c r="J161" s="2" t="str">
        <f ca="1">IF(OR(ISBLANK($E161),$E161="Total Geral"),"",IF(LEN($E161)&lt;6,"",VLOOKUP($E161,'[1]MEMÓRIA DE CÁLCULO'!$F:$W,17,FALSE)))</f>
        <v>M3</v>
      </c>
      <c r="K161" s="31">
        <f ca="1">IF(OR(ISBLANK($E161),$E161="Total Geral"),"",IF(LEN($E161)&lt;6,"",VLOOKUP($E161,'[1]MEMÓRIA DE CÁLCULO'!$F:$W,18,FALSE)))</f>
        <v>650</v>
      </c>
      <c r="L161" s="32"/>
      <c r="M161" s="32"/>
      <c r="N161" s="33"/>
      <c r="O161" s="33"/>
      <c r="V161" s="2" t="e">
        <f>IF(ISBLANK($B161),0,COUNTIFS('[1]MEMÓRIA DE CÁLCULO'!$F:$F,'PLANILHA ORÇ.'!$B161))</f>
        <v>#VALUE!</v>
      </c>
    </row>
    <row r="162" spans="2:22" ht="60" x14ac:dyDescent="0.25">
      <c r="B162" s="29" t="s">
        <v>161</v>
      </c>
      <c r="E162" s="1" t="str">
        <f t="shared" ca="1" si="3"/>
        <v>08.10.13</v>
      </c>
      <c r="F162" s="30" t="str">
        <f ca="1">IF(OR($E162="",$E162="Total Geral"),"",IF(LEN($E162)&lt;6,VLOOKUP($E162,'[1]MEMÓRIA DE CÁLCULO'!$F:$W,2,FALSE),VLOOKUP($E162,'[1]MEMÓRIA DE CÁLCULO'!$F:$W,5,FALSE)))</f>
        <v>TIRANTE PROTENDIDO,PARA CARGA DE TRABALHO ATE 34T,DIAMETRO DE 32MM,INCLUSIVE O FORNECIMENTO DA BARRA E BAINHA,PROTECAO ANTICORROSIVA,PREPARO E COLOCACAO NO FURO,EXCLUSIVE LUVAS,PLACAS,CONTRAPORCAS,ETC,PERFURACAO E INJECAO</v>
      </c>
      <c r="G162" s="1" t="str">
        <f ca="1">IF(OR(ISBLANK($E162),$E162="Total Geral"),"",IF(LEN($E162)&lt;6,"",VLOOKUP($E162,'[1]MEMÓRIA DE CÁLCULO'!$F:$W,3,FALSE)))</f>
        <v>11.047.0010-1</v>
      </c>
      <c r="H162" s="1" t="str">
        <f ca="1">IF(OR(ISBLANK($E162),$E162="Total Geral"),"",IF(LEN($E162)&lt;6,"",VLOOKUP($E162,'[1]MEMÓRIA DE CÁLCULO'!$F:$W,4,FALSE)))</f>
        <v>11.047.0010-B</v>
      </c>
      <c r="I162" s="2" t="str">
        <f ca="1">IF(OR(ISBLANK($E162),$E162="Total Geral"),"",IF(LEN($E162)&lt;6,"",VLOOKUP($E162,'[1]MEMÓRIA DE CÁLCULO'!$F:$W,2,FALSE)))</f>
        <v>EMOP</v>
      </c>
      <c r="J162" s="2" t="str">
        <f ca="1">IF(OR(ISBLANK($E162),$E162="Total Geral"),"",IF(LEN($E162)&lt;6,"",VLOOKUP($E162,'[1]MEMÓRIA DE CÁLCULO'!$F:$W,17,FALSE)))</f>
        <v>M</v>
      </c>
      <c r="K162" s="31">
        <f ca="1">IF(OR(ISBLANK($E162),$E162="Total Geral"),"",IF(LEN($E162)&lt;6,"",VLOOKUP($E162,'[1]MEMÓRIA DE CÁLCULO'!$F:$W,18,FALSE)))</f>
        <v>1632</v>
      </c>
      <c r="L162" s="32"/>
      <c r="M162" s="32"/>
      <c r="N162" s="33"/>
      <c r="O162" s="33"/>
      <c r="V162" s="2" t="e">
        <f>IF(ISBLANK($B162),0,COUNTIFS('[1]MEMÓRIA DE CÁLCULO'!$F:$F,'PLANILHA ORÇ.'!$B162))</f>
        <v>#VALUE!</v>
      </c>
    </row>
    <row r="163" spans="2:22" ht="75" x14ac:dyDescent="0.25">
      <c r="B163" s="29" t="s">
        <v>162</v>
      </c>
      <c r="E163" s="1" t="str">
        <f t="shared" ca="1" si="3"/>
        <v>08.10.14</v>
      </c>
      <c r="F163" s="30" t="str">
        <f ca="1">IF(OR($E163="",$E163="Total Geral"),"",IF(LEN($E163)&lt;6,VLOOKUP($E163,'[1]MEMÓRIA DE CÁLCULO'!$F:$W,2,FALSE),VLOOKUP($E163,'[1]MEMÓRIA DE CÁLCULO'!$F:$W,5,FALSE)))</f>
        <v>PROTENSAO PARCIAL E FINAL DE TIRANTE (EXCLUSIVE ESTE),PARA CARGA DE TRABALHO DE 22T,DIAMETRO DE 32MM,INCLUSIVE O FORNECIMENTO E INSTALACAO DA PLACA,ANEL DE ANGULO,PORCAS,CONTRAPORCAS,LUVAS,ETC,PINTURA E PROTECAO DA CABECA,EXCLUSIVE PERFURACAO E INJECAO</v>
      </c>
      <c r="G163" s="1" t="str">
        <f ca="1">IF(OR(ISBLANK($E163),$E163="Total Geral"),"",IF(LEN($E163)&lt;6,"",VLOOKUP($E163,'[1]MEMÓRIA DE CÁLCULO'!$F:$W,3,FALSE)))</f>
        <v>11.047.0016-0</v>
      </c>
      <c r="H163" s="1" t="str">
        <f ca="1">IF(OR(ISBLANK($E163),$E163="Total Geral"),"",IF(LEN($E163)&lt;6,"",VLOOKUP($E163,'[1]MEMÓRIA DE CÁLCULO'!$F:$W,4,FALSE)))</f>
        <v>11.047.0016-A</v>
      </c>
      <c r="I163" s="2" t="str">
        <f ca="1">IF(OR(ISBLANK($E163),$E163="Total Geral"),"",IF(LEN($E163)&lt;6,"",VLOOKUP($E163,'[1]MEMÓRIA DE CÁLCULO'!$F:$W,2,FALSE)))</f>
        <v>EMOP</v>
      </c>
      <c r="J163" s="2" t="str">
        <f ca="1">IF(OR(ISBLANK($E163),$E163="Total Geral"),"",IF(LEN($E163)&lt;6,"",VLOOKUP($E163,'[1]MEMÓRIA DE CÁLCULO'!$F:$W,17,FALSE)))</f>
        <v>UN</v>
      </c>
      <c r="K163" s="31">
        <f ca="1">IF(OR(ISBLANK($E163),$E163="Total Geral"),"",IF(LEN($E163)&lt;6,"",VLOOKUP($E163,'[1]MEMÓRIA DE CÁLCULO'!$F:$W,18,FALSE)))</f>
        <v>102</v>
      </c>
      <c r="L163" s="32"/>
      <c r="M163" s="32"/>
      <c r="N163" s="33"/>
      <c r="O163" s="33"/>
      <c r="V163" s="2" t="e">
        <f>IF(ISBLANK($B163),0,COUNTIFS('[1]MEMÓRIA DE CÁLCULO'!$F:$F,'PLANILHA ORÇ.'!$B163))</f>
        <v>#VALUE!</v>
      </c>
    </row>
    <row r="164" spans="2:22" x14ac:dyDescent="0.25">
      <c r="B164" s="29" t="s">
        <v>163</v>
      </c>
      <c r="E164" s="1" t="str">
        <f t="shared" ca="1" si="3"/>
        <v>08.11</v>
      </c>
      <c r="F164" s="30" t="str">
        <f ca="1">IF(OR($E164="",$E164="Total Geral"),"",IF(LEN($E164)&lt;6,VLOOKUP($E164,'[1]MEMÓRIA DE CÁLCULO'!$F:$W,2,FALSE),VLOOKUP($E164,'[1]MEMÓRIA DE CÁLCULO'!$F:$W,5,FALSE)))</f>
        <v>CERCAMENTOS</v>
      </c>
      <c r="G164" s="1" t="str">
        <f ca="1">IF(OR(ISBLANK($E164),$E164="Total Geral"),"",IF(LEN($E164)&lt;6,"",VLOOKUP($E164,'[1]MEMÓRIA DE CÁLCULO'!$F:$W,3,FALSE)))</f>
        <v/>
      </c>
      <c r="H164" s="1" t="str">
        <f ca="1">IF(OR(ISBLANK($E164),$E164="Total Geral"),"",IF(LEN($E164)&lt;6,"",VLOOKUP($E164,'[1]MEMÓRIA DE CÁLCULO'!$F:$W,4,FALSE)))</f>
        <v/>
      </c>
      <c r="I164" s="2" t="str">
        <f ca="1">IF(OR(ISBLANK($E164),$E164="Total Geral"),"",IF(LEN($E164)&lt;6,"",VLOOKUP($E164,'[1]MEMÓRIA DE CÁLCULO'!$F:$W,2,FALSE)))</f>
        <v/>
      </c>
      <c r="J164" s="2" t="str">
        <f ca="1">IF(OR(ISBLANK($E164),$E164="Total Geral"),"",IF(LEN($E164)&lt;6,"",VLOOKUP($E164,'[1]MEMÓRIA DE CÁLCULO'!$F:$W,17,FALSE)))</f>
        <v/>
      </c>
      <c r="K164" s="31" t="str">
        <f ca="1">IF(OR(ISBLANK($E164),$E164="Total Geral"),"",IF(LEN($E164)&lt;6,"",VLOOKUP($E164,'[1]MEMÓRIA DE CÁLCULO'!$F:$W,18,FALSE)))</f>
        <v/>
      </c>
      <c r="L164" s="32"/>
      <c r="M164" s="32"/>
      <c r="N164" s="33"/>
      <c r="O164" s="33"/>
      <c r="V164" s="2" t="e">
        <f>IF(ISBLANK($B164),0,COUNTIFS('[1]MEMÓRIA DE CÁLCULO'!$F:$F,'PLANILHA ORÇ.'!$B164))</f>
        <v>#VALUE!</v>
      </c>
    </row>
    <row r="165" spans="2:22" ht="60" x14ac:dyDescent="0.25">
      <c r="B165" s="29" t="s">
        <v>164</v>
      </c>
      <c r="E165" s="1" t="str">
        <f t="shared" ca="1" si="3"/>
        <v>08.11.01</v>
      </c>
      <c r="F165" s="30" t="str">
        <f ca="1">IF(OR($E165="",$E165="Total Geral"),"",IF(LEN($E165)&lt;6,VLOOKUP($E165,'[1]MEMÓRIA DE CÁLCULO'!$F:$W,2,FALSE),VLOOKUP($E165,'[1]MEMÓRIA DE CÁLCULO'!$F:$W,5,FALSE)))</f>
        <v>GUARDA-CORPO DE FERRO GALVANIZADO,COM MODULO DE 2,00M DE COMPRIMENTO,COM TRÊS TUBOS DE 1 1/4" NA HORIZONTAL, PILARETES DE CONCRETO COM SECAO 15X15 CM E 1,05M DE ALTURA,INCLUSIVE TODOS OSMATERIAIS E PINTURA.FORNECIMENTO E COLOCACAO</v>
      </c>
      <c r="G165" s="1" t="str">
        <f ca="1">IF(OR(ISBLANK($E165),$E165="Total Geral"),"",IF(LEN($E165)&lt;6,"",VLOOKUP($E165,'[1]MEMÓRIA DE CÁLCULO'!$F:$W,3,FALSE)))</f>
        <v>14.002.0209-5</v>
      </c>
      <c r="H165" s="1" t="str">
        <f ca="1">IF(OR(ISBLANK($E165),$E165="Total Geral"),"",IF(LEN($E165)&lt;6,"",VLOOKUP($E165,'[1]MEMÓRIA DE CÁLCULO'!$F:$W,4,FALSE)))</f>
        <v>14.002.0209-F</v>
      </c>
      <c r="I165" s="2" t="str">
        <f ca="1">IF(OR(ISBLANK($E165),$E165="Total Geral"),"",IF(LEN($E165)&lt;6,"",VLOOKUP($E165,'[1]MEMÓRIA DE CÁLCULO'!$F:$W,2,FALSE)))</f>
        <v>COMPOSIÇÃO</v>
      </c>
      <c r="J165" s="2" t="str">
        <f ca="1">IF(OR(ISBLANK($E165),$E165="Total Geral"),"",IF(LEN($E165)&lt;6,"",VLOOKUP($E165,'[1]MEMÓRIA DE CÁLCULO'!$F:$W,17,FALSE)))</f>
        <v>M</v>
      </c>
      <c r="K165" s="31">
        <f ca="1">IF(OR(ISBLANK($E165),$E165="Total Geral"),"",IF(LEN($E165)&lt;6,"",VLOOKUP($E165,'[1]MEMÓRIA DE CÁLCULO'!$F:$W,18,FALSE)))</f>
        <v>130</v>
      </c>
      <c r="L165" s="32"/>
      <c r="M165" s="32"/>
      <c r="N165" s="33"/>
      <c r="O165" s="33"/>
      <c r="V165" s="2" t="e">
        <f>IF(ISBLANK($B165),0,COUNTIFS('[1]MEMÓRIA DE CÁLCULO'!$F:$F,'PLANILHA ORÇ.'!$B165))</f>
        <v>#VALUE!</v>
      </c>
    </row>
    <row r="166" spans="2:22" x14ac:dyDescent="0.25">
      <c r="B166" s="29" t="s">
        <v>165</v>
      </c>
      <c r="E166" s="1" t="str">
        <f t="shared" ca="1" si="3"/>
        <v>08.12</v>
      </c>
      <c r="F166" s="30" t="str">
        <f ca="1">IF(OR($E166="",$E166="Total Geral"),"",IF(LEN($E166)&lt;6,VLOOKUP($E166,'[1]MEMÓRIA DE CÁLCULO'!$F:$W,2,FALSE),VLOOKUP($E166,'[1]MEMÓRIA DE CÁLCULO'!$F:$W,5,FALSE)))</f>
        <v>PAVIMENTAÇÃO</v>
      </c>
      <c r="G166" s="1" t="str">
        <f ca="1">IF(OR(ISBLANK($E166),$E166="Total Geral"),"",IF(LEN($E166)&lt;6,"",VLOOKUP($E166,'[1]MEMÓRIA DE CÁLCULO'!$F:$W,3,FALSE)))</f>
        <v/>
      </c>
      <c r="H166" s="1" t="str">
        <f ca="1">IF(OR(ISBLANK($E166),$E166="Total Geral"),"",IF(LEN($E166)&lt;6,"",VLOOKUP($E166,'[1]MEMÓRIA DE CÁLCULO'!$F:$W,4,FALSE)))</f>
        <v/>
      </c>
      <c r="I166" s="2" t="str">
        <f ca="1">IF(OR(ISBLANK($E166),$E166="Total Geral"),"",IF(LEN($E166)&lt;6,"",VLOOKUP($E166,'[1]MEMÓRIA DE CÁLCULO'!$F:$W,2,FALSE)))</f>
        <v/>
      </c>
      <c r="J166" s="2" t="str">
        <f ca="1">IF(OR(ISBLANK($E166),$E166="Total Geral"),"",IF(LEN($E166)&lt;6,"",VLOOKUP($E166,'[1]MEMÓRIA DE CÁLCULO'!$F:$W,17,FALSE)))</f>
        <v/>
      </c>
      <c r="K166" s="31" t="str">
        <f ca="1">IF(OR(ISBLANK($E166),$E166="Total Geral"),"",IF(LEN($E166)&lt;6,"",VLOOKUP($E166,'[1]MEMÓRIA DE CÁLCULO'!$F:$W,18,FALSE)))</f>
        <v/>
      </c>
      <c r="L166" s="32"/>
      <c r="M166" s="32"/>
      <c r="N166" s="33"/>
      <c r="O166" s="33"/>
      <c r="V166" s="2" t="e">
        <f>IF(ISBLANK($B166),0,COUNTIFS('[1]MEMÓRIA DE CÁLCULO'!$F:$F,'PLANILHA ORÇ.'!$B166))</f>
        <v>#VALUE!</v>
      </c>
    </row>
    <row r="167" spans="2:22" ht="75" x14ac:dyDescent="0.25">
      <c r="B167" s="29" t="s">
        <v>166</v>
      </c>
      <c r="E167" s="1" t="str">
        <f t="shared" ca="1" si="3"/>
        <v>08.12.01</v>
      </c>
      <c r="F167" s="30" t="str">
        <f ca="1">IF(OR($E167="",$E167="Total Geral"),"",IF(LEN($E167)&lt;6,VLOOKUP($E167,'[1]MEMÓRIA DE CÁLCULO'!$F:$W,2,FALSE),VLOOKUP($E167,'[1]MEMÓRIA DE CÁLCULO'!$F:$W,5,FALSE)))</f>
        <v>MEIO-FIO RETO DE CONCRETO SIMPLES FCK=15MPA,MOLDADO NO LOCAL,TIPO DER-RJ,MEDINDO 0,15M NA BASE E COM ALTURA DE 0,30M,REJUNTAMENTO COM ARGAMASSA DE CIMENTO E AREIA,NO TRACO 1:3,5,COM FORNECIMENTO DE TODOS OS MATERIAIS,ESCAVACAO E REATERRO</v>
      </c>
      <c r="G167" s="1" t="str">
        <f ca="1">IF(OR(ISBLANK($E167),$E167="Total Geral"),"",IF(LEN($E167)&lt;6,"",VLOOKUP($E167,'[1]MEMÓRIA DE CÁLCULO'!$F:$W,3,FALSE)))</f>
        <v>08.027.0040-0</v>
      </c>
      <c r="H167" s="1" t="str">
        <f ca="1">IF(OR(ISBLANK($E167),$E167="Total Geral"),"",IF(LEN($E167)&lt;6,"",VLOOKUP($E167,'[1]MEMÓRIA DE CÁLCULO'!$F:$W,4,FALSE)))</f>
        <v>08.027.0040-A</v>
      </c>
      <c r="I167" s="2" t="str">
        <f ca="1">IF(OR(ISBLANK($E167),$E167="Total Geral"),"",IF(LEN($E167)&lt;6,"",VLOOKUP($E167,'[1]MEMÓRIA DE CÁLCULO'!$F:$W,2,FALSE)))</f>
        <v>EMOP</v>
      </c>
      <c r="J167" s="2" t="str">
        <f ca="1">IF(OR(ISBLANK($E167),$E167="Total Geral"),"",IF(LEN($E167)&lt;6,"",VLOOKUP($E167,'[1]MEMÓRIA DE CÁLCULO'!$F:$W,17,FALSE)))</f>
        <v>M</v>
      </c>
      <c r="K167" s="31">
        <f ca="1">IF(OR(ISBLANK($E167),$E167="Total Geral"),"",IF(LEN($E167)&lt;6,"",VLOOKUP($E167,'[1]MEMÓRIA DE CÁLCULO'!$F:$W,18,FALSE)))</f>
        <v>130</v>
      </c>
      <c r="L167" s="32"/>
      <c r="M167" s="32"/>
      <c r="N167" s="33"/>
      <c r="O167" s="33"/>
      <c r="V167" s="2" t="e">
        <f>IF(ISBLANK($B167),0,COUNTIFS('[1]MEMÓRIA DE CÁLCULO'!$F:$F,'PLANILHA ORÇ.'!$B167))</f>
        <v>#VALUE!</v>
      </c>
    </row>
    <row r="168" spans="2:22" ht="30" x14ac:dyDescent="0.25">
      <c r="B168" s="29" t="s">
        <v>167</v>
      </c>
      <c r="E168" s="1" t="str">
        <f t="shared" ca="1" si="3"/>
        <v>08.12.02</v>
      </c>
      <c r="F168" s="30" t="str">
        <f ca="1">IF(OR($E168="",$E168="Total Geral"),"",IF(LEN($E168)&lt;6,VLOOKUP($E168,'[1]MEMÓRIA DE CÁLCULO'!$F:$W,2,FALSE),VLOOKUP($E168,'[1]MEMÓRIA DE CÁLCULO'!$F:$W,5,FALSE)))</f>
        <v>CAMADA DE BLOQUEIO(COLCHAO)DE PO-DE-PEDRA,ESPALHADO E COMPRIMIDO MANUALMENTE,MEDIDA APOS COMPACTACAO</v>
      </c>
      <c r="G168" s="1" t="str">
        <f ca="1">IF(OR(ISBLANK($E168),$E168="Total Geral"),"",IF(LEN($E168)&lt;6,"",VLOOKUP($E168,'[1]MEMÓRIA DE CÁLCULO'!$F:$W,3,FALSE)))</f>
        <v>08.035.0005-0</v>
      </c>
      <c r="H168" s="1" t="str">
        <f ca="1">IF(OR(ISBLANK($E168),$E168="Total Geral"),"",IF(LEN($E168)&lt;6,"",VLOOKUP($E168,'[1]MEMÓRIA DE CÁLCULO'!$F:$W,4,FALSE)))</f>
        <v>08.035.0005-A</v>
      </c>
      <c r="I168" s="2" t="str">
        <f ca="1">IF(OR(ISBLANK($E168),$E168="Total Geral"),"",IF(LEN($E168)&lt;6,"",VLOOKUP($E168,'[1]MEMÓRIA DE CÁLCULO'!$F:$W,2,FALSE)))</f>
        <v>EMOP</v>
      </c>
      <c r="J168" s="2" t="str">
        <f ca="1">IF(OR(ISBLANK($E168),$E168="Total Geral"),"",IF(LEN($E168)&lt;6,"",VLOOKUP($E168,'[1]MEMÓRIA DE CÁLCULO'!$F:$W,17,FALSE)))</f>
        <v>M3</v>
      </c>
      <c r="K168" s="31">
        <f ca="1">IF(OR(ISBLANK($E168),$E168="Total Geral"),"",IF(LEN($E168)&lt;6,"",VLOOKUP($E168,'[1]MEMÓRIA DE CÁLCULO'!$F:$W,18,FALSE)))</f>
        <v>14.95</v>
      </c>
      <c r="L168" s="32"/>
      <c r="M168" s="32"/>
      <c r="N168" s="33"/>
      <c r="O168" s="33"/>
      <c r="V168" s="2" t="e">
        <f>IF(ISBLANK($B168),0,COUNTIFS('[1]MEMÓRIA DE CÁLCULO'!$F:$F,'PLANILHA ORÇ.'!$B168))</f>
        <v>#VALUE!</v>
      </c>
    </row>
    <row r="169" spans="2:22" ht="45" x14ac:dyDescent="0.25">
      <c r="B169" s="29" t="s">
        <v>168</v>
      </c>
      <c r="E169" s="1" t="str">
        <f t="shared" ca="1" si="3"/>
        <v>08.12.03</v>
      </c>
      <c r="F169" s="30" t="str">
        <f ca="1">IF(OR($E169="",$E169="Total Geral"),"",IF(LEN($E169)&lt;6,VLOOKUP($E169,'[1]MEMÓRIA DE CÁLCULO'!$F:$W,2,FALSE),VLOOKUP($E169,'[1]MEMÓRIA DE CÁLCULO'!$F:$W,5,FALSE)))</f>
        <v>PATIO DE CONCRETO,NA ESPESSURA DE 8CM,NO TRACO 1:3:3 EM VOLUME, FORMANDO QUADROS DE 1,00X1,00M, COM SARRAFOS DE MADEIRAINCORPORADOS,EXCLUSIVE PREPARO DO TERRENO</v>
      </c>
      <c r="G169" s="1" t="str">
        <f ca="1">IF(OR(ISBLANK($E169),$E169="Total Geral"),"",IF(LEN($E169)&lt;6,"",VLOOKUP($E169,'[1]MEMÓRIA DE CÁLCULO'!$F:$W,3,FALSE)))</f>
        <v>13.370.0010-0</v>
      </c>
      <c r="H169" s="1" t="str">
        <f ca="1">IF(OR(ISBLANK($E169),$E169="Total Geral"),"",IF(LEN($E169)&lt;6,"",VLOOKUP($E169,'[1]MEMÓRIA DE CÁLCULO'!$F:$W,4,FALSE)))</f>
        <v>13.370.0010-A</v>
      </c>
      <c r="I169" s="2" t="str">
        <f ca="1">IF(OR(ISBLANK($E169),$E169="Total Geral"),"",IF(LEN($E169)&lt;6,"",VLOOKUP($E169,'[1]MEMÓRIA DE CÁLCULO'!$F:$W,2,FALSE)))</f>
        <v>EMOP</v>
      </c>
      <c r="J169" s="2" t="str">
        <f ca="1">IF(OR(ISBLANK($E169),$E169="Total Geral"),"",IF(LEN($E169)&lt;6,"",VLOOKUP($E169,'[1]MEMÓRIA DE CÁLCULO'!$F:$W,17,FALSE)))</f>
        <v>M2</v>
      </c>
      <c r="K169" s="31">
        <f ca="1">IF(OR(ISBLANK($E169),$E169="Total Geral"),"",IF(LEN($E169)&lt;6,"",VLOOKUP($E169,'[1]MEMÓRIA DE CÁLCULO'!$F:$W,18,FALSE)))</f>
        <v>149.5</v>
      </c>
      <c r="L169" s="32"/>
      <c r="M169" s="32"/>
      <c r="N169" s="33"/>
      <c r="O169" s="33"/>
      <c r="V169" s="2" t="e">
        <f>IF(ISBLANK($B169),0,COUNTIFS('[1]MEMÓRIA DE CÁLCULO'!$F:$F,'PLANILHA ORÇ.'!$B169))</f>
        <v>#VALUE!</v>
      </c>
    </row>
    <row r="170" spans="2:22" x14ac:dyDescent="0.25">
      <c r="B170" s="29" t="s">
        <v>169</v>
      </c>
      <c r="E170" s="1" t="str">
        <f t="shared" ca="1" si="3"/>
        <v>08.13</v>
      </c>
      <c r="F170" s="30" t="str">
        <f ca="1">IF(OR($E170="",$E170="Total Geral"),"",IF(LEN($E170)&lt;6,VLOOKUP($E170,'[1]MEMÓRIA DE CÁLCULO'!$F:$W,2,FALSE),VLOOKUP($E170,'[1]MEMÓRIA DE CÁLCULO'!$F:$W,5,FALSE)))</f>
        <v>PAISAGISMO</v>
      </c>
      <c r="G170" s="1" t="str">
        <f ca="1">IF(OR(ISBLANK($E170),$E170="Total Geral"),"",IF(LEN($E170)&lt;6,"",VLOOKUP($E170,'[1]MEMÓRIA DE CÁLCULO'!$F:$W,3,FALSE)))</f>
        <v/>
      </c>
      <c r="H170" s="1" t="str">
        <f ca="1">IF(OR(ISBLANK($E170),$E170="Total Geral"),"",IF(LEN($E170)&lt;6,"",VLOOKUP($E170,'[1]MEMÓRIA DE CÁLCULO'!$F:$W,4,FALSE)))</f>
        <v/>
      </c>
      <c r="I170" s="2" t="str">
        <f ca="1">IF(OR(ISBLANK($E170),$E170="Total Geral"),"",IF(LEN($E170)&lt;6,"",VLOOKUP($E170,'[1]MEMÓRIA DE CÁLCULO'!$F:$W,2,FALSE)))</f>
        <v/>
      </c>
      <c r="J170" s="2" t="str">
        <f ca="1">IF(OR(ISBLANK($E170),$E170="Total Geral"),"",IF(LEN($E170)&lt;6,"",VLOOKUP($E170,'[1]MEMÓRIA DE CÁLCULO'!$F:$W,17,FALSE)))</f>
        <v/>
      </c>
      <c r="K170" s="31" t="str">
        <f ca="1">IF(OR(ISBLANK($E170),$E170="Total Geral"),"",IF(LEN($E170)&lt;6,"",VLOOKUP($E170,'[1]MEMÓRIA DE CÁLCULO'!$F:$W,18,FALSE)))</f>
        <v/>
      </c>
      <c r="L170" s="32"/>
      <c r="M170" s="32"/>
      <c r="N170" s="33"/>
      <c r="O170" s="33"/>
      <c r="V170" s="2" t="e">
        <f>IF(ISBLANK($B170),0,COUNTIFS('[1]MEMÓRIA DE CÁLCULO'!$F:$F,'PLANILHA ORÇ.'!$B170))</f>
        <v>#VALUE!</v>
      </c>
    </row>
    <row r="171" spans="2:22" ht="45" x14ac:dyDescent="0.25">
      <c r="B171" s="29" t="s">
        <v>170</v>
      </c>
      <c r="E171" s="1" t="str">
        <f t="shared" ca="1" si="3"/>
        <v>08.13.01</v>
      </c>
      <c r="F171" s="30" t="str">
        <f ca="1">IF(OR($E171="",$E171="Total Geral"),"",IF(LEN($E171)&lt;6,VLOOKUP($E171,'[1]MEMÓRIA DE CÁLCULO'!$F:$W,2,FALSE),VLOOKUP($E171,'[1]MEMÓRIA DE CÁLCULO'!$F:$W,5,FALSE)))</f>
        <v>PLANTIO DE GRAMA EM PLACAS,TIPO SAO CARLOS,BATATAIS,LARGA ESANTO AGOSTINHO,INCLUSIVE COMPRA E ARRANCAMENTO NO LOCAL DEORIGEM,CARGA,TRANSPORTE,DESCARGA E PREPARO DO TERRENO</v>
      </c>
      <c r="G171" s="1" t="str">
        <f ca="1">IF(OR(ISBLANK($E171),$E171="Total Geral"),"",IF(LEN($E171)&lt;6,"",VLOOKUP($E171,'[1]MEMÓRIA DE CÁLCULO'!$F:$W,3,FALSE)))</f>
        <v>09.001.0001-1</v>
      </c>
      <c r="H171" s="1" t="str">
        <f ca="1">IF(OR(ISBLANK($E171),$E171="Total Geral"),"",IF(LEN($E171)&lt;6,"",VLOOKUP($E171,'[1]MEMÓRIA DE CÁLCULO'!$F:$W,4,FALSE)))</f>
        <v>09.001.0001-B</v>
      </c>
      <c r="I171" s="2" t="str">
        <f ca="1">IF(OR(ISBLANK($E171),$E171="Total Geral"),"",IF(LEN($E171)&lt;6,"",VLOOKUP($E171,'[1]MEMÓRIA DE CÁLCULO'!$F:$W,2,FALSE)))</f>
        <v>EMOP</v>
      </c>
      <c r="J171" s="2" t="str">
        <f ca="1">IF(OR(ISBLANK($E171),$E171="Total Geral"),"",IF(LEN($E171)&lt;6,"",VLOOKUP($E171,'[1]MEMÓRIA DE CÁLCULO'!$F:$W,17,FALSE)))</f>
        <v>M2</v>
      </c>
      <c r="K171" s="31">
        <f ca="1">IF(OR(ISBLANK($E171),$E171="Total Geral"),"",IF(LEN($E171)&lt;6,"",VLOOKUP($E171,'[1]MEMÓRIA DE CÁLCULO'!$F:$W,18,FALSE)))</f>
        <v>780</v>
      </c>
      <c r="L171" s="32"/>
      <c r="M171" s="32"/>
      <c r="N171" s="33"/>
      <c r="O171" s="33"/>
      <c r="V171" s="2" t="e">
        <f>IF(ISBLANK($B171),0,COUNTIFS('[1]MEMÓRIA DE CÁLCULO'!$F:$F,'PLANILHA ORÇ.'!$B171))</f>
        <v>#VALUE!</v>
      </c>
    </row>
    <row r="172" spans="2:22" x14ac:dyDescent="0.25">
      <c r="B172" s="29" t="s">
        <v>171</v>
      </c>
      <c r="E172" s="1" t="str">
        <f t="shared" ca="1" si="3"/>
        <v>08.13.02</v>
      </c>
      <c r="F172" s="30" t="str">
        <f ca="1">IF(OR($E172="",$E172="Total Geral"),"",IF(LEN($E172)&lt;6,VLOOKUP($E172,'[1]MEMÓRIA DE CÁLCULO'!$F:$W,2,FALSE),VLOOKUP($E172,'[1]MEMÓRIA DE CÁLCULO'!$F:$W,5,FALSE)))</f>
        <v>ATERRO COM TERRA PRETA VEGETAL,PARA EXECUCAO DE GRAMADOS</v>
      </c>
      <c r="G172" s="1" t="str">
        <f ca="1">IF(OR(ISBLANK($E172),$E172="Total Geral"),"",IF(LEN($E172)&lt;6,"",VLOOKUP($E172,'[1]MEMÓRIA DE CÁLCULO'!$F:$W,3,FALSE)))</f>
        <v>09.006.0030-0</v>
      </c>
      <c r="H172" s="1" t="str">
        <f ca="1">IF(OR(ISBLANK($E172),$E172="Total Geral"),"",IF(LEN($E172)&lt;6,"",VLOOKUP($E172,'[1]MEMÓRIA DE CÁLCULO'!$F:$W,4,FALSE)))</f>
        <v>09.006.0030-A</v>
      </c>
      <c r="I172" s="2" t="str">
        <f ca="1">IF(OR(ISBLANK($E172),$E172="Total Geral"),"",IF(LEN($E172)&lt;6,"",VLOOKUP($E172,'[1]MEMÓRIA DE CÁLCULO'!$F:$W,2,FALSE)))</f>
        <v>EMOP</v>
      </c>
      <c r="J172" s="2" t="str">
        <f ca="1">IF(OR(ISBLANK($E172),$E172="Total Geral"),"",IF(LEN($E172)&lt;6,"",VLOOKUP($E172,'[1]MEMÓRIA DE CÁLCULO'!$F:$W,17,FALSE)))</f>
        <v>M3</v>
      </c>
      <c r="K172" s="31">
        <f ca="1">IF(OR(ISBLANK($E172),$E172="Total Geral"),"",IF(LEN($E172)&lt;6,"",VLOOKUP($E172,'[1]MEMÓRIA DE CÁLCULO'!$F:$W,18,FALSE)))</f>
        <v>78</v>
      </c>
      <c r="L172" s="32"/>
      <c r="M172" s="32"/>
      <c r="N172" s="33"/>
      <c r="O172" s="33"/>
      <c r="V172" s="2" t="e">
        <f>IF(ISBLANK($B172),0,COUNTIFS('[1]MEMÓRIA DE CÁLCULO'!$F:$F,'PLANILHA ORÇ.'!$B172))</f>
        <v>#VALUE!</v>
      </c>
    </row>
    <row r="173" spans="2:22" x14ac:dyDescent="0.25">
      <c r="B173" s="29" t="s">
        <v>172</v>
      </c>
      <c r="E173" s="1" t="str">
        <f t="shared" ca="1" si="3"/>
        <v>08.14</v>
      </c>
      <c r="F173" s="30" t="str">
        <f ca="1">IF(OR($E173="",$E173="Total Geral"),"",IF(LEN($E173)&lt;6,VLOOKUP($E173,'[1]MEMÓRIA DE CÁLCULO'!$F:$W,2,FALSE),VLOOKUP($E173,'[1]MEMÓRIA DE CÁLCULO'!$F:$W,5,FALSE)))</f>
        <v>DEMARCAÇÃO DE ÁREA</v>
      </c>
      <c r="G173" s="1" t="str">
        <f ca="1">IF(OR(ISBLANK($E173),$E173="Total Geral"),"",IF(LEN($E173)&lt;6,"",VLOOKUP($E173,'[1]MEMÓRIA DE CÁLCULO'!$F:$W,3,FALSE)))</f>
        <v/>
      </c>
      <c r="H173" s="1" t="str">
        <f ca="1">IF(OR(ISBLANK($E173),$E173="Total Geral"),"",IF(LEN($E173)&lt;6,"",VLOOKUP($E173,'[1]MEMÓRIA DE CÁLCULO'!$F:$W,4,FALSE)))</f>
        <v/>
      </c>
      <c r="I173" s="2" t="str">
        <f ca="1">IF(OR(ISBLANK($E173),$E173="Total Geral"),"",IF(LEN($E173)&lt;6,"",VLOOKUP($E173,'[1]MEMÓRIA DE CÁLCULO'!$F:$W,2,FALSE)))</f>
        <v/>
      </c>
      <c r="J173" s="2" t="str">
        <f ca="1">IF(OR(ISBLANK($E173),$E173="Total Geral"),"",IF(LEN($E173)&lt;6,"",VLOOKUP($E173,'[1]MEMÓRIA DE CÁLCULO'!$F:$W,17,FALSE)))</f>
        <v/>
      </c>
      <c r="K173" s="31" t="str">
        <f ca="1">IF(OR(ISBLANK($E173),$E173="Total Geral"),"",IF(LEN($E173)&lt;6,"",VLOOKUP($E173,'[1]MEMÓRIA DE CÁLCULO'!$F:$W,18,FALSE)))</f>
        <v/>
      </c>
      <c r="L173" s="32"/>
      <c r="M173" s="32"/>
      <c r="N173" s="33"/>
      <c r="O173" s="33"/>
      <c r="V173" s="2" t="e">
        <f>IF(ISBLANK($B173),0,COUNTIFS('[1]MEMÓRIA DE CÁLCULO'!$F:$F,'PLANILHA ORÇ.'!$B173))</f>
        <v>#VALUE!</v>
      </c>
    </row>
    <row r="174" spans="2:22" ht="105" x14ac:dyDescent="0.25">
      <c r="B174" s="29" t="s">
        <v>173</v>
      </c>
      <c r="E174" s="1" t="str">
        <f t="shared" ca="1" si="3"/>
        <v>08.14.01</v>
      </c>
      <c r="F174" s="30" t="str">
        <f ca="1">IF(OR($E174="",$E174="Total Geral"),"",IF(LEN($E174)&lt;6,VLOOKUP($E174,'[1]MEMÓRIA DE CÁLCULO'!$F:$W,2,FALSE),VLOOKUP($E174,'[1]MEMÓRIA DE CÁLCULO'!$F:$W,5,FALSE)))</f>
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</c>
      <c r="G174" s="1" t="str">
        <f ca="1">IF(OR(ISBLANK($E174),$E174="Total Geral"),"",IF(LEN($E174)&lt;6,"",VLOOKUP($E174,'[1]MEMÓRIA DE CÁLCULO'!$F:$W,3,FALSE)))</f>
        <v>ET 25.05.0050 (A)</v>
      </c>
      <c r="H174" s="1" t="str">
        <f ca="1">IF(OR(ISBLANK($E174),$E174="Total Geral"),"",IF(LEN($E174)&lt;6,"",VLOOKUP($E174,'[1]MEMÓRIA DE CÁLCULO'!$F:$W,4,FALSE)))</f>
        <v>ET 24.05.0050 (A)</v>
      </c>
      <c r="I174" s="2" t="str">
        <f ca="1">IF(OR(ISBLANK($E174),$E174="Total Geral"),"",IF(LEN($E174)&lt;6,"",VLOOKUP($E174,'[1]MEMÓRIA DE CÁLCULO'!$F:$W,2,FALSE)))</f>
        <v>SCO</v>
      </c>
      <c r="J174" s="2" t="str">
        <f ca="1">IF(OR(ISBLANK($E174),$E174="Total Geral"),"",IF(LEN($E174)&lt;6,"",VLOOKUP($E174,'[1]MEMÓRIA DE CÁLCULO'!$F:$W,17,FALSE)))</f>
        <v>m</v>
      </c>
      <c r="K174" s="31">
        <f ca="1">IF(OR(ISBLANK($E174),$E174="Total Geral"),"",IF(LEN($E174)&lt;6,"",VLOOKUP($E174,'[1]MEMÓRIA DE CÁLCULO'!$F:$W,18,FALSE)))</f>
        <v>130</v>
      </c>
      <c r="L174" s="32"/>
      <c r="M174" s="32"/>
      <c r="N174" s="33"/>
      <c r="O174" s="33"/>
      <c r="V174" s="2" t="e">
        <f>IF(ISBLANK($B174),0,COUNTIFS('[1]MEMÓRIA DE CÁLCULO'!$F:$F,'PLANILHA ORÇ.'!$B174))</f>
        <v>#VALUE!</v>
      </c>
    </row>
    <row r="175" spans="2:22" x14ac:dyDescent="0.25">
      <c r="B175" s="29" t="s">
        <v>174</v>
      </c>
      <c r="E175" s="1" t="str">
        <f t="shared" ca="1" si="3"/>
        <v>09</v>
      </c>
      <c r="F175" s="30" t="str">
        <f ca="1">IF(OR($E175="",$E175="Total Geral"),"",IF(LEN($E175)&lt;6,VLOOKUP($E175,'[1]MEMÓRIA DE CÁLCULO'!$F:$W,2,FALSE),VLOOKUP($E175,'[1]MEMÓRIA DE CÁLCULO'!$F:$W,5,FALSE)))</f>
        <v>BARREIRA FLEXÍVEL</v>
      </c>
      <c r="G175" s="1" t="str">
        <f ca="1">IF(OR(ISBLANK($E175),$E175="Total Geral"),"",IF(LEN($E175)&lt;6,"",VLOOKUP($E175,'[1]MEMÓRIA DE CÁLCULO'!$F:$W,3,FALSE)))</f>
        <v/>
      </c>
      <c r="H175" s="1" t="str">
        <f ca="1">IF(OR(ISBLANK($E175),$E175="Total Geral"),"",IF(LEN($E175)&lt;6,"",VLOOKUP($E175,'[1]MEMÓRIA DE CÁLCULO'!$F:$W,4,FALSE)))</f>
        <v/>
      </c>
      <c r="I175" s="2" t="str">
        <f ca="1">IF(OR(ISBLANK($E175),$E175="Total Geral"),"",IF(LEN($E175)&lt;6,"",VLOOKUP($E175,'[1]MEMÓRIA DE CÁLCULO'!$F:$W,2,FALSE)))</f>
        <v/>
      </c>
      <c r="J175" s="2" t="str">
        <f ca="1">IF(OR(ISBLANK($E175),$E175="Total Geral"),"",IF(LEN($E175)&lt;6,"",VLOOKUP($E175,'[1]MEMÓRIA DE CÁLCULO'!$F:$W,17,FALSE)))</f>
        <v/>
      </c>
      <c r="K175" s="31" t="str">
        <f ca="1">IF(OR(ISBLANK($E175),$E175="Total Geral"),"",IF(LEN($E175)&lt;6,"",VLOOKUP($E175,'[1]MEMÓRIA DE CÁLCULO'!$F:$W,18,FALSE)))</f>
        <v/>
      </c>
      <c r="L175" s="32"/>
      <c r="M175" s="32"/>
      <c r="N175" s="33"/>
      <c r="O175" s="33"/>
      <c r="V175" s="2" t="e">
        <f>IF(ISBLANK($B175),0,COUNTIFS('[1]MEMÓRIA DE CÁLCULO'!$F:$F,'PLANILHA ORÇ.'!$B175))</f>
        <v>#VALUE!</v>
      </c>
    </row>
    <row r="176" spans="2:22" x14ac:dyDescent="0.25">
      <c r="B176" s="29" t="s">
        <v>175</v>
      </c>
      <c r="E176" s="1" t="str">
        <f t="shared" ca="1" si="3"/>
        <v>09.01</v>
      </c>
      <c r="F176" s="30" t="str">
        <f ca="1">IF(OR($E176="",$E176="Total Geral"),"",IF(LEN($E176)&lt;6,VLOOKUP($E176,'[1]MEMÓRIA DE CÁLCULO'!$F:$W,2,FALSE),VLOOKUP($E176,'[1]MEMÓRIA DE CÁLCULO'!$F:$W,5,FALSE)))</f>
        <v>PREPARO DO TERRENO</v>
      </c>
      <c r="G176" s="1" t="str">
        <f ca="1">IF(OR(ISBLANK($E176),$E176="Total Geral"),"",IF(LEN($E176)&lt;6,"",VLOOKUP($E176,'[1]MEMÓRIA DE CÁLCULO'!$F:$W,3,FALSE)))</f>
        <v/>
      </c>
      <c r="H176" s="1" t="str">
        <f ca="1">IF(OR(ISBLANK($E176),$E176="Total Geral"),"",IF(LEN($E176)&lt;6,"",VLOOKUP($E176,'[1]MEMÓRIA DE CÁLCULO'!$F:$W,4,FALSE)))</f>
        <v/>
      </c>
      <c r="I176" s="2" t="str">
        <f ca="1">IF(OR(ISBLANK($E176),$E176="Total Geral"),"",IF(LEN($E176)&lt;6,"",VLOOKUP($E176,'[1]MEMÓRIA DE CÁLCULO'!$F:$W,2,FALSE)))</f>
        <v/>
      </c>
      <c r="J176" s="2" t="str">
        <f ca="1">IF(OR(ISBLANK($E176),$E176="Total Geral"),"",IF(LEN($E176)&lt;6,"",VLOOKUP($E176,'[1]MEMÓRIA DE CÁLCULO'!$F:$W,17,FALSE)))</f>
        <v/>
      </c>
      <c r="K176" s="31" t="str">
        <f ca="1">IF(OR(ISBLANK($E176),$E176="Total Geral"),"",IF(LEN($E176)&lt;6,"",VLOOKUP($E176,'[1]MEMÓRIA DE CÁLCULO'!$F:$W,18,FALSE)))</f>
        <v/>
      </c>
      <c r="L176" s="32"/>
      <c r="M176" s="32"/>
      <c r="N176" s="33"/>
      <c r="O176" s="33"/>
      <c r="V176" s="2" t="e">
        <f>IF(ISBLANK($B176),0,COUNTIFS('[1]MEMÓRIA DE CÁLCULO'!$F:$F,'PLANILHA ORÇ.'!$B176))</f>
        <v>#VALUE!</v>
      </c>
    </row>
    <row r="177" spans="2:22" ht="45" x14ac:dyDescent="0.25">
      <c r="B177" s="29" t="s">
        <v>176</v>
      </c>
      <c r="E177" s="1" t="str">
        <f t="shared" ca="1" si="3"/>
        <v>09.01.01</v>
      </c>
      <c r="F177" s="30" t="str">
        <f ca="1">IF(OR($E177="",$E177="Total Geral"),"",IF(LEN($E177)&lt;6,VLOOKUP($E177,'[1]MEMÓRIA DE CÁLCULO'!$F:$W,2,FALSE),VLOOKUP($E177,'[1]MEMÓRIA DE CÁLCULO'!$F:$W,5,FALSE)))</f>
        <v>PREPARO MANUAL DE TERRENO,COMPREENDENDO ACERTO,RASPAGEM EVENTUAL ATE 0.30M DE PROFUNDIDADE E AFASTAMENTO LATERAL DO MATERIAL EXCEDENTE,INCLUSIVE COMPACTACAO MANUAL</v>
      </c>
      <c r="G177" s="1" t="str">
        <f ca="1">IF(OR(ISBLANK($E177),$E177="Total Geral"),"",IF(LEN($E177)&lt;6,"",VLOOKUP($E177,'[1]MEMÓRIA DE CÁLCULO'!$F:$W,3,FALSE)))</f>
        <v>01.005.0004-0</v>
      </c>
      <c r="H177" s="1" t="str">
        <f ca="1">IF(OR(ISBLANK($E177),$E177="Total Geral"),"",IF(LEN($E177)&lt;6,"",VLOOKUP($E177,'[1]MEMÓRIA DE CÁLCULO'!$F:$W,4,FALSE)))</f>
        <v>01.005.0004-A</v>
      </c>
      <c r="I177" s="2" t="str">
        <f ca="1">IF(OR(ISBLANK($E177),$E177="Total Geral"),"",IF(LEN($E177)&lt;6,"",VLOOKUP($E177,'[1]MEMÓRIA DE CÁLCULO'!$F:$W,2,FALSE)))</f>
        <v>EMOP</v>
      </c>
      <c r="J177" s="2" t="str">
        <f ca="1">IF(OR(ISBLANK($E177),$E177="Total Geral"),"",IF(LEN($E177)&lt;6,"",VLOOKUP($E177,'[1]MEMÓRIA DE CÁLCULO'!$F:$W,17,FALSE)))</f>
        <v>M2</v>
      </c>
      <c r="K177" s="31">
        <f ca="1">IF(OR(ISBLANK($E177),$E177="Total Geral"),"",IF(LEN($E177)&lt;6,"",VLOOKUP($E177,'[1]MEMÓRIA DE CÁLCULO'!$F:$W,18,FALSE)))</f>
        <v>1440</v>
      </c>
      <c r="L177" s="32"/>
      <c r="M177" s="32"/>
      <c r="N177" s="33"/>
      <c r="O177" s="33"/>
      <c r="V177" s="2" t="e">
        <f>IF(ISBLANK($B177),0,COUNTIFS('[1]MEMÓRIA DE CÁLCULO'!$F:$F,'PLANILHA ORÇ.'!$B177))</f>
        <v>#VALUE!</v>
      </c>
    </row>
    <row r="178" spans="2:22" x14ac:dyDescent="0.25">
      <c r="B178" s="29" t="s">
        <v>177</v>
      </c>
      <c r="E178" s="1" t="str">
        <f t="shared" ca="1" si="3"/>
        <v>09.02</v>
      </c>
      <c r="F178" s="30" t="str">
        <f ca="1">IF(OR($E178="",$E178="Total Geral"),"",IF(LEN($E178)&lt;6,VLOOKUP($E178,'[1]MEMÓRIA DE CÁLCULO'!$F:$W,2,FALSE),VLOOKUP($E178,'[1]MEMÓRIA DE CÁLCULO'!$F:$W,5,FALSE)))</f>
        <v>LOCAÇÃO DA OBRA</v>
      </c>
      <c r="G178" s="1" t="str">
        <f ca="1">IF(OR(ISBLANK($E178),$E178="Total Geral"),"",IF(LEN($E178)&lt;6,"",VLOOKUP($E178,'[1]MEMÓRIA DE CÁLCULO'!$F:$W,3,FALSE)))</f>
        <v/>
      </c>
      <c r="H178" s="1" t="str">
        <f ca="1">IF(OR(ISBLANK($E178),$E178="Total Geral"),"",IF(LEN($E178)&lt;6,"",VLOOKUP($E178,'[1]MEMÓRIA DE CÁLCULO'!$F:$W,4,FALSE)))</f>
        <v/>
      </c>
      <c r="I178" s="2" t="str">
        <f ca="1">IF(OR(ISBLANK($E178),$E178="Total Geral"),"",IF(LEN($E178)&lt;6,"",VLOOKUP($E178,'[1]MEMÓRIA DE CÁLCULO'!$F:$W,2,FALSE)))</f>
        <v/>
      </c>
      <c r="J178" s="2" t="str">
        <f ca="1">IF(OR(ISBLANK($E178),$E178="Total Geral"),"",IF(LEN($E178)&lt;6,"",VLOOKUP($E178,'[1]MEMÓRIA DE CÁLCULO'!$F:$W,17,FALSE)))</f>
        <v/>
      </c>
      <c r="K178" s="31" t="str">
        <f ca="1">IF(OR(ISBLANK($E178),$E178="Total Geral"),"",IF(LEN($E178)&lt;6,"",VLOOKUP($E178,'[1]MEMÓRIA DE CÁLCULO'!$F:$W,18,FALSE)))</f>
        <v/>
      </c>
      <c r="L178" s="32"/>
      <c r="M178" s="32"/>
      <c r="N178" s="33"/>
      <c r="O178" s="33"/>
      <c r="V178" s="2" t="e">
        <f>IF(ISBLANK($B178),0,COUNTIFS('[1]MEMÓRIA DE CÁLCULO'!$F:$F,'PLANILHA ORÇ.'!$B178))</f>
        <v>#VALUE!</v>
      </c>
    </row>
    <row r="179" spans="2:22" ht="60" x14ac:dyDescent="0.25">
      <c r="B179" s="29" t="s">
        <v>178</v>
      </c>
      <c r="E179" s="1" t="str">
        <f t="shared" ca="1" si="3"/>
        <v>09.02.01</v>
      </c>
      <c r="F179" s="30" t="str">
        <f ca="1">IF(OR($E179="",$E179="Total Geral"),"",IF(LEN($E179)&lt;6,VLOOKUP($E179,'[1]MEMÓRIA DE CÁLCULO'!$F:$W,2,FALSE),VLOOKUP($E179,'[1]MEMÓRIA DE CÁLCULO'!$F:$W,5,FALSE)))</f>
        <v>LOCACAO DE OBRA COM APARELHO TOPOGRAFICO SOBRE CERCA DE MARCACAO,INCLUSIVE CONSTRUCAO DESTA E SUA PRE-LOCACAO E O FORNECIMENTO DO MATERIAL E TENDO POR MEDICAO O PERIMETRO A CONSTRUIR</v>
      </c>
      <c r="G179" s="1" t="str">
        <f ca="1">IF(OR(ISBLANK($E179),$E179="Total Geral"),"",IF(LEN($E179)&lt;6,"",VLOOKUP($E179,'[1]MEMÓRIA DE CÁLCULO'!$F:$W,3,FALSE)))</f>
        <v>01.018.0002-0</v>
      </c>
      <c r="H179" s="1" t="str">
        <f ca="1">IF(OR(ISBLANK($E179),$E179="Total Geral"),"",IF(LEN($E179)&lt;6,"",VLOOKUP($E179,'[1]MEMÓRIA DE CÁLCULO'!$F:$W,4,FALSE)))</f>
        <v>01.018.0002-A</v>
      </c>
      <c r="I179" s="2" t="str">
        <f ca="1">IF(OR(ISBLANK($E179),$E179="Total Geral"),"",IF(LEN($E179)&lt;6,"",VLOOKUP($E179,'[1]MEMÓRIA DE CÁLCULO'!$F:$W,2,FALSE)))</f>
        <v>EMOP</v>
      </c>
      <c r="J179" s="2" t="str">
        <f ca="1">IF(OR(ISBLANK($E179),$E179="Total Geral"),"",IF(LEN($E179)&lt;6,"",VLOOKUP($E179,'[1]MEMÓRIA DE CÁLCULO'!$F:$W,17,FALSE)))</f>
        <v>M</v>
      </c>
      <c r="K179" s="31">
        <f ca="1">IF(OR(ISBLANK($E179),$E179="Total Geral"),"",IF(LEN($E179)&lt;6,"",VLOOKUP($E179,'[1]MEMÓRIA DE CÁLCULO'!$F:$W,18,FALSE)))</f>
        <v>120</v>
      </c>
      <c r="L179" s="32"/>
      <c r="M179" s="32"/>
      <c r="N179" s="33"/>
      <c r="O179" s="33"/>
      <c r="V179" s="2" t="e">
        <f>IF(ISBLANK($B179),0,COUNTIFS('[1]MEMÓRIA DE CÁLCULO'!$F:$F,'PLANILHA ORÇ.'!$B179))</f>
        <v>#VALUE!</v>
      </c>
    </row>
    <row r="180" spans="2:22" x14ac:dyDescent="0.25">
      <c r="B180" s="29" t="s">
        <v>179</v>
      </c>
      <c r="E180" s="1" t="str">
        <f t="shared" ca="1" si="3"/>
        <v>09.03</v>
      </c>
      <c r="F180" s="30" t="str">
        <f ca="1">IF(OR($E180="",$E180="Total Geral"),"",IF(LEN($E180)&lt;6,VLOOKUP($E180,'[1]MEMÓRIA DE CÁLCULO'!$F:$W,2,FALSE),VLOOKUP($E180,'[1]MEMÓRIA DE CÁLCULO'!$F:$W,5,FALSE)))</f>
        <v>PERFURAÇÃO</v>
      </c>
      <c r="G180" s="1" t="str">
        <f ca="1">IF(OR(ISBLANK($E180),$E180="Total Geral"),"",IF(LEN($E180)&lt;6,"",VLOOKUP($E180,'[1]MEMÓRIA DE CÁLCULO'!$F:$W,3,FALSE)))</f>
        <v/>
      </c>
      <c r="H180" s="1" t="str">
        <f ca="1">IF(OR(ISBLANK($E180),$E180="Total Geral"),"",IF(LEN($E180)&lt;6,"",VLOOKUP($E180,'[1]MEMÓRIA DE CÁLCULO'!$F:$W,4,FALSE)))</f>
        <v/>
      </c>
      <c r="I180" s="2" t="str">
        <f ca="1">IF(OR(ISBLANK($E180),$E180="Total Geral"),"",IF(LEN($E180)&lt;6,"",VLOOKUP($E180,'[1]MEMÓRIA DE CÁLCULO'!$F:$W,2,FALSE)))</f>
        <v/>
      </c>
      <c r="J180" s="2" t="str">
        <f ca="1">IF(OR(ISBLANK($E180),$E180="Total Geral"),"",IF(LEN($E180)&lt;6,"",VLOOKUP($E180,'[1]MEMÓRIA DE CÁLCULO'!$F:$W,17,FALSE)))</f>
        <v/>
      </c>
      <c r="K180" s="31" t="str">
        <f ca="1">IF(OR(ISBLANK($E180),$E180="Total Geral"),"",IF(LEN($E180)&lt;6,"",VLOOKUP($E180,'[1]MEMÓRIA DE CÁLCULO'!$F:$W,18,FALSE)))</f>
        <v/>
      </c>
      <c r="L180" s="32"/>
      <c r="M180" s="32"/>
      <c r="N180" s="33"/>
      <c r="O180" s="33"/>
      <c r="V180" s="2" t="e">
        <f>IF(ISBLANK($B180),0,COUNTIFS('[1]MEMÓRIA DE CÁLCULO'!$F:$F,'PLANILHA ORÇ.'!$B180))</f>
        <v>#VALUE!</v>
      </c>
    </row>
    <row r="181" spans="2:22" ht="45" x14ac:dyDescent="0.25">
      <c r="B181" s="29" t="s">
        <v>180</v>
      </c>
      <c r="E181" s="1" t="str">
        <f t="shared" ca="1" si="3"/>
        <v>09.03.01</v>
      </c>
      <c r="F181" s="30" t="str">
        <f ca="1">IF(OR($E181="",$E181="Total Geral"),"",IF(LEN($E181)&lt;6,VLOOKUP($E181,'[1]MEMÓRIA DE CÁLCULO'!$F:$W,2,FALSE),VLOOKUP($E181,'[1]MEMÓRIA DE CÁLCULO'!$F:$W,5,FALSE)))</f>
        <v>PERFURACAO ROTATIVA COM COROA DE WIDIA,EM SOLO,DIAMETRO H,VERTICAL,INCLUSIVE DESLOCAMENTO DENTRO DO CANTEIRO E INSTALACAO DA SONDA EM CADA FURO</v>
      </c>
      <c r="G181" s="1" t="str">
        <f ca="1">IF(OR(ISBLANK($E181),$E181="Total Geral"),"",IF(LEN($E181)&lt;6,"",VLOOKUP($E181,'[1]MEMÓRIA DE CÁLCULO'!$F:$W,3,FALSE)))</f>
        <v>01.002.0027-0</v>
      </c>
      <c r="H181" s="1" t="str">
        <f ca="1">IF(OR(ISBLANK($E181),$E181="Total Geral"),"",IF(LEN($E181)&lt;6,"",VLOOKUP($E181,'[1]MEMÓRIA DE CÁLCULO'!$F:$W,4,FALSE)))</f>
        <v>01.002.0027-A</v>
      </c>
      <c r="I181" s="2" t="str">
        <f ca="1">IF(OR(ISBLANK($E181),$E181="Total Geral"),"",IF(LEN($E181)&lt;6,"",VLOOKUP($E181,'[1]MEMÓRIA DE CÁLCULO'!$F:$W,2,FALSE)))</f>
        <v>EMOP</v>
      </c>
      <c r="J181" s="2" t="str">
        <f ca="1">IF(OR(ISBLANK($E181),$E181="Total Geral"),"",IF(LEN($E181)&lt;6,"",VLOOKUP($E181,'[1]MEMÓRIA DE CÁLCULO'!$F:$W,17,FALSE)))</f>
        <v>M</v>
      </c>
      <c r="K181" s="31">
        <f ca="1">IF(OR(ISBLANK($E181),$E181="Total Geral"),"",IF(LEN($E181)&lt;6,"",VLOOKUP($E181,'[1]MEMÓRIA DE CÁLCULO'!$F:$W,18,FALSE)))</f>
        <v>60</v>
      </c>
      <c r="L181" s="32"/>
      <c r="M181" s="32"/>
      <c r="N181" s="33"/>
      <c r="O181" s="33"/>
      <c r="V181" s="2" t="e">
        <f>IF(ISBLANK($B181),0,COUNTIFS('[1]MEMÓRIA DE CÁLCULO'!$F:$F,'PLANILHA ORÇ.'!$B181))</f>
        <v>#VALUE!</v>
      </c>
    </row>
    <row r="182" spans="2:22" ht="45" x14ac:dyDescent="0.25">
      <c r="B182" s="29" t="s">
        <v>181</v>
      </c>
      <c r="E182" s="1" t="str">
        <f t="shared" ca="1" si="3"/>
        <v>09.03.02</v>
      </c>
      <c r="F182" s="30" t="str">
        <f ca="1">IF(OR($E182="",$E182="Total Geral"),"",IF(LEN($E182)&lt;6,VLOOKUP($E182,'[1]MEMÓRIA DE CÁLCULO'!$F:$W,2,FALSE),VLOOKUP($E182,'[1]MEMÓRIA DE CÁLCULO'!$F:$W,5,FALSE)))</f>
        <v>PERFURACAO ROTATIVA COM COROA DE DIAMANTE,EM ALTERACAO DE ROCHA,DIAMETRO HWG(100MM),INCLUSIVE DESLOCAMENTO DENTRO DO CANTEIRO E INSTALACAO DA SONDA EM CADA FURO</v>
      </c>
      <c r="G182" s="1" t="str">
        <f ca="1">IF(OR(ISBLANK($E182),$E182="Total Geral"),"",IF(LEN($E182)&lt;6,"",VLOOKUP($E182,'[1]MEMÓRIA DE CÁLCULO'!$F:$W,3,FALSE)))</f>
        <v>01.004.0025-0</v>
      </c>
      <c r="H182" s="1" t="str">
        <f ca="1">IF(OR(ISBLANK($E182),$E182="Total Geral"),"",IF(LEN($E182)&lt;6,"",VLOOKUP($E182,'[1]MEMÓRIA DE CÁLCULO'!$F:$W,4,FALSE)))</f>
        <v>01.004.0025-A</v>
      </c>
      <c r="I182" s="2" t="str">
        <f ca="1">IF(OR(ISBLANK($E182),$E182="Total Geral"),"",IF(LEN($E182)&lt;6,"",VLOOKUP($E182,'[1]MEMÓRIA DE CÁLCULO'!$F:$W,2,FALSE)))</f>
        <v>EMOP</v>
      </c>
      <c r="J182" s="2" t="str">
        <f ca="1">IF(OR(ISBLANK($E182),$E182="Total Geral"),"",IF(LEN($E182)&lt;6,"",VLOOKUP($E182,'[1]MEMÓRIA DE CÁLCULO'!$F:$W,17,FALSE)))</f>
        <v>M</v>
      </c>
      <c r="K182" s="31">
        <f ca="1">IF(OR(ISBLANK($E182),$E182="Total Geral"),"",IF(LEN($E182)&lt;6,"",VLOOKUP($E182,'[1]MEMÓRIA DE CÁLCULO'!$F:$W,18,FALSE)))</f>
        <v>360</v>
      </c>
      <c r="L182" s="32"/>
      <c r="M182" s="32"/>
      <c r="N182" s="33"/>
      <c r="O182" s="33"/>
      <c r="V182" s="2" t="e">
        <f>IF(ISBLANK($B182),0,COUNTIFS('[1]MEMÓRIA DE CÁLCULO'!$F:$F,'PLANILHA ORÇ.'!$B182))</f>
        <v>#VALUE!</v>
      </c>
    </row>
    <row r="183" spans="2:22" x14ac:dyDescent="0.25">
      <c r="B183" s="29" t="s">
        <v>182</v>
      </c>
      <c r="E183" s="1" t="str">
        <f t="shared" ca="1" si="3"/>
        <v>09.04</v>
      </c>
      <c r="F183" s="30" t="str">
        <f ca="1">IF(OR($E183="",$E183="Total Geral"),"",IF(LEN($E183)&lt;6,VLOOKUP($E183,'[1]MEMÓRIA DE CÁLCULO'!$F:$W,2,FALSE),VLOOKUP($E183,'[1]MEMÓRIA DE CÁLCULO'!$F:$W,5,FALSE)))</f>
        <v>MOVIMENTO DE TERRA</v>
      </c>
      <c r="G183" s="1" t="str">
        <f ca="1">IF(OR(ISBLANK($E183),$E183="Total Geral"),"",IF(LEN($E183)&lt;6,"",VLOOKUP($E183,'[1]MEMÓRIA DE CÁLCULO'!$F:$W,3,FALSE)))</f>
        <v/>
      </c>
      <c r="H183" s="1" t="str">
        <f ca="1">IF(OR(ISBLANK($E183),$E183="Total Geral"),"",IF(LEN($E183)&lt;6,"",VLOOKUP($E183,'[1]MEMÓRIA DE CÁLCULO'!$F:$W,4,FALSE)))</f>
        <v/>
      </c>
      <c r="I183" s="2" t="str">
        <f ca="1">IF(OR(ISBLANK($E183),$E183="Total Geral"),"",IF(LEN($E183)&lt;6,"",VLOOKUP($E183,'[1]MEMÓRIA DE CÁLCULO'!$F:$W,2,FALSE)))</f>
        <v/>
      </c>
      <c r="J183" s="2" t="str">
        <f ca="1">IF(OR(ISBLANK($E183),$E183="Total Geral"),"",IF(LEN($E183)&lt;6,"",VLOOKUP($E183,'[1]MEMÓRIA DE CÁLCULO'!$F:$W,17,FALSE)))</f>
        <v/>
      </c>
      <c r="K183" s="31" t="str">
        <f ca="1">IF(OR(ISBLANK($E183),$E183="Total Geral"),"",IF(LEN($E183)&lt;6,"",VLOOKUP($E183,'[1]MEMÓRIA DE CÁLCULO'!$F:$W,18,FALSE)))</f>
        <v/>
      </c>
      <c r="L183" s="32"/>
      <c r="M183" s="32"/>
      <c r="N183" s="33"/>
      <c r="O183" s="33"/>
      <c r="V183" s="2" t="e">
        <f>IF(ISBLANK($B183),0,COUNTIFS('[1]MEMÓRIA DE CÁLCULO'!$F:$F,'PLANILHA ORÇ.'!$B183))</f>
        <v>#VALUE!</v>
      </c>
    </row>
    <row r="184" spans="2:22" ht="45" x14ac:dyDescent="0.25">
      <c r="B184" s="29" t="s">
        <v>183</v>
      </c>
      <c r="E184" s="1" t="str">
        <f t="shared" ca="1" si="3"/>
        <v>09.04.01</v>
      </c>
      <c r="F184" s="30" t="str">
        <f ca="1">IF(OR($E184="",$E184="Total Geral"),"",IF(LEN($E184)&lt;6,VLOOKUP($E184,'[1]MEMÓRIA DE CÁLCULO'!$F:$W,2,FALSE),VLOOKUP($E184,'[1]MEMÓRIA DE CÁLCULO'!$F:$W,5,FALSE)))</f>
        <v>ESCAVACAO MANUAL DE VALA/CAVA EM MATERIAL DE 1ª CATEGORIA (A(AREIA,ARGILA OU PICARRA),ATE 1,50M DE PROFUNDIDADE,EXCLUSIVE ESCORAMENTO E ESGOTAMENTO</v>
      </c>
      <c r="G184" s="1" t="str">
        <f ca="1">IF(OR(ISBLANK($E184),$E184="Total Geral"),"",IF(LEN($E184)&lt;6,"",VLOOKUP($E184,'[1]MEMÓRIA DE CÁLCULO'!$F:$W,3,FALSE)))</f>
        <v>03.001.0001-1</v>
      </c>
      <c r="H184" s="1" t="str">
        <f ca="1">IF(OR(ISBLANK($E184),$E184="Total Geral"),"",IF(LEN($E184)&lt;6,"",VLOOKUP($E184,'[1]MEMÓRIA DE CÁLCULO'!$F:$W,4,FALSE)))</f>
        <v>03.001.0001-B</v>
      </c>
      <c r="I184" s="2" t="str">
        <f ca="1">IF(OR(ISBLANK($E184),$E184="Total Geral"),"",IF(LEN($E184)&lt;6,"",VLOOKUP($E184,'[1]MEMÓRIA DE CÁLCULO'!$F:$W,2,FALSE)))</f>
        <v>EMOP</v>
      </c>
      <c r="J184" s="2" t="str">
        <f ca="1">IF(OR(ISBLANK($E184),$E184="Total Geral"),"",IF(LEN($E184)&lt;6,"",VLOOKUP($E184,'[1]MEMÓRIA DE CÁLCULO'!$F:$W,17,FALSE)))</f>
        <v>M3</v>
      </c>
      <c r="K184" s="31">
        <f ca="1">IF(OR(ISBLANK($E184),$E184="Total Geral"),"",IF(LEN($E184)&lt;6,"",VLOOKUP($E184,'[1]MEMÓRIA DE CÁLCULO'!$F:$W,18,FALSE)))</f>
        <v>10.72</v>
      </c>
      <c r="L184" s="32"/>
      <c r="M184" s="32"/>
      <c r="N184" s="33"/>
      <c r="O184" s="33"/>
      <c r="V184" s="2" t="e">
        <f>IF(ISBLANK($B184),0,COUNTIFS('[1]MEMÓRIA DE CÁLCULO'!$F:$F,'PLANILHA ORÇ.'!$B184))</f>
        <v>#VALUE!</v>
      </c>
    </row>
    <row r="185" spans="2:22" ht="45" x14ac:dyDescent="0.25">
      <c r="B185" s="29" t="s">
        <v>184</v>
      </c>
      <c r="E185" s="1" t="str">
        <f t="shared" ca="1" si="3"/>
        <v>09.04.02</v>
      </c>
      <c r="F185" s="30" t="str">
        <f ca="1">IF(OR($E185="",$E185="Total Geral"),"",IF(LEN($E185)&lt;6,VLOOKUP($E185,'[1]MEMÓRIA DE CÁLCULO'!$F:$W,2,FALSE),VLOOKUP($E185,'[1]MEMÓRIA DE CÁLCULO'!$F:$W,5,FALSE)))</f>
        <v>COMPACTAÇÃO MECÂNICA DE SOLO PARA EXECUÇÃO DE RADIER, PISO DE CONCRETO OU LAJE SOBRE SOLO, COM COMPACTADOR DE SOLOS A PERCUSSÃO. AF_09/2021</v>
      </c>
      <c r="G185" s="1" t="str">
        <f ca="1">IF(OR(ISBLANK($E185),$E185="Total Geral"),"",IF(LEN($E185)&lt;6,"",VLOOKUP($E185,'[1]MEMÓRIA DE CÁLCULO'!$F:$W,3,FALSE)))</f>
        <v>97083-NDES</v>
      </c>
      <c r="H185" s="1" t="str">
        <f ca="1">IF(OR(ISBLANK($E185),$E185="Total Geral"),"",IF(LEN($E185)&lt;6,"",VLOOKUP($E185,'[1]MEMÓRIA DE CÁLCULO'!$F:$W,4,FALSE)))</f>
        <v>97083-DES</v>
      </c>
      <c r="I185" s="2" t="str">
        <f ca="1">IF(OR(ISBLANK($E185),$E185="Total Geral"),"",IF(LEN($E185)&lt;6,"",VLOOKUP($E185,'[1]MEMÓRIA DE CÁLCULO'!$F:$W,2,FALSE)))</f>
        <v>SINAPI</v>
      </c>
      <c r="J185" s="2" t="str">
        <f ca="1">IF(OR(ISBLANK($E185),$E185="Total Geral"),"",IF(LEN($E185)&lt;6,"",VLOOKUP($E185,'[1]MEMÓRIA DE CÁLCULO'!$F:$W,17,FALSE)))</f>
        <v>M2</v>
      </c>
      <c r="K185" s="31">
        <f ca="1">IF(OR(ISBLANK($E185),$E185="Total Geral"),"",IF(LEN($E185)&lt;6,"",VLOOKUP($E185,'[1]MEMÓRIA DE CÁLCULO'!$F:$W,18,FALSE)))</f>
        <v>19.5</v>
      </c>
      <c r="L185" s="32"/>
      <c r="M185" s="32"/>
      <c r="N185" s="33"/>
      <c r="O185" s="33"/>
      <c r="V185" s="2" t="e">
        <f>IF(ISBLANK($B185),0,COUNTIFS('[1]MEMÓRIA DE CÁLCULO'!$F:$F,'PLANILHA ORÇ.'!$B185))</f>
        <v>#VALUE!</v>
      </c>
    </row>
    <row r="186" spans="2:22" ht="45" x14ac:dyDescent="0.25">
      <c r="B186" s="29" t="s">
        <v>185</v>
      </c>
      <c r="E186" s="1" t="str">
        <f t="shared" ca="1" si="3"/>
        <v>09.04.03</v>
      </c>
      <c r="F186" s="30" t="str">
        <f ca="1">IF(OR($E186="",$E186="Total Geral"),"",IF(LEN($E186)&lt;6,VLOOKUP($E186,'[1]MEMÓRIA DE CÁLCULO'!$F:$W,2,FALSE),VLOOKUP($E186,'[1]MEMÓRIA DE CÁLCULO'!$F:$W,5,FALSE)))</f>
        <v>REATERRO DE VALA/CAVA COMPACTADA A MACO,EM CAMADAS DE 30CM DE ESPESSURA MAXIMA,COM MATERIAL DE BOA QUALIDADE,EXCLUSIVEESTE</v>
      </c>
      <c r="G186" s="1" t="str">
        <f ca="1">IF(OR(ISBLANK($E186),$E186="Total Geral"),"",IF(LEN($E186)&lt;6,"",VLOOKUP($E186,'[1]MEMÓRIA DE CÁLCULO'!$F:$W,3,FALSE)))</f>
        <v>03.013.0001-1</v>
      </c>
      <c r="H186" s="1" t="str">
        <f ca="1">IF(OR(ISBLANK($E186),$E186="Total Geral"),"",IF(LEN($E186)&lt;6,"",VLOOKUP($E186,'[1]MEMÓRIA DE CÁLCULO'!$F:$W,4,FALSE)))</f>
        <v>03.013.0001-B</v>
      </c>
      <c r="I186" s="2" t="str">
        <f ca="1">IF(OR(ISBLANK($E186),$E186="Total Geral"),"",IF(LEN($E186)&lt;6,"",VLOOKUP($E186,'[1]MEMÓRIA DE CÁLCULO'!$F:$W,2,FALSE)))</f>
        <v>EMOP</v>
      </c>
      <c r="J186" s="2" t="str">
        <f ca="1">IF(OR(ISBLANK($E186),$E186="Total Geral"),"",IF(LEN($E186)&lt;6,"",VLOOKUP($E186,'[1]MEMÓRIA DE CÁLCULO'!$F:$W,17,FALSE)))</f>
        <v>M3</v>
      </c>
      <c r="K186" s="31">
        <f ca="1">IF(OR(ISBLANK($E186),$E186="Total Geral"),"",IF(LEN($E186)&lt;6,"",VLOOKUP($E186,'[1]MEMÓRIA DE CÁLCULO'!$F:$W,18,FALSE)))</f>
        <v>7.4200000000000008</v>
      </c>
      <c r="L186" s="32"/>
      <c r="M186" s="32"/>
      <c r="N186" s="33"/>
      <c r="O186" s="33"/>
      <c r="V186" s="2" t="e">
        <f>IF(ISBLANK($B186),0,COUNTIFS('[1]MEMÓRIA DE CÁLCULO'!$F:$F,'PLANILHA ORÇ.'!$B186))</f>
        <v>#VALUE!</v>
      </c>
    </row>
    <row r="187" spans="2:22" x14ac:dyDescent="0.25">
      <c r="B187" s="29" t="s">
        <v>186</v>
      </c>
      <c r="E187" s="1" t="str">
        <f t="shared" ca="1" si="3"/>
        <v>09.05</v>
      </c>
      <c r="F187" s="30" t="str">
        <f ca="1">IF(OR($E187="",$E187="Total Geral"),"",IF(LEN($E187)&lt;6,VLOOKUP($E187,'[1]MEMÓRIA DE CÁLCULO'!$F:$W,2,FALSE),VLOOKUP($E187,'[1]MEMÓRIA DE CÁLCULO'!$F:$W,5,FALSE)))</f>
        <v>CARGA, DESCARGA E TRANSPORTE</v>
      </c>
      <c r="G187" s="1" t="str">
        <f ca="1">IF(OR(ISBLANK($E187),$E187="Total Geral"),"",IF(LEN($E187)&lt;6,"",VLOOKUP($E187,'[1]MEMÓRIA DE CÁLCULO'!$F:$W,3,FALSE)))</f>
        <v/>
      </c>
      <c r="H187" s="1" t="str">
        <f ca="1">IF(OR(ISBLANK($E187),$E187="Total Geral"),"",IF(LEN($E187)&lt;6,"",VLOOKUP($E187,'[1]MEMÓRIA DE CÁLCULO'!$F:$W,4,FALSE)))</f>
        <v/>
      </c>
      <c r="I187" s="2" t="str">
        <f ca="1">IF(OR(ISBLANK($E187),$E187="Total Geral"),"",IF(LEN($E187)&lt;6,"",VLOOKUP($E187,'[1]MEMÓRIA DE CÁLCULO'!$F:$W,2,FALSE)))</f>
        <v/>
      </c>
      <c r="J187" s="2" t="str">
        <f ca="1">IF(OR(ISBLANK($E187),$E187="Total Geral"),"",IF(LEN($E187)&lt;6,"",VLOOKUP($E187,'[1]MEMÓRIA DE CÁLCULO'!$F:$W,17,FALSE)))</f>
        <v/>
      </c>
      <c r="K187" s="31" t="str">
        <f ca="1">IF(OR(ISBLANK($E187),$E187="Total Geral"),"",IF(LEN($E187)&lt;6,"",VLOOKUP($E187,'[1]MEMÓRIA DE CÁLCULO'!$F:$W,18,FALSE)))</f>
        <v/>
      </c>
      <c r="L187" s="32"/>
      <c r="M187" s="32"/>
      <c r="N187" s="33"/>
      <c r="O187" s="33"/>
      <c r="V187" s="2" t="e">
        <f>IF(ISBLANK($B187),0,COUNTIFS('[1]MEMÓRIA DE CÁLCULO'!$F:$F,'PLANILHA ORÇ.'!$B187))</f>
        <v>#VALUE!</v>
      </c>
    </row>
    <row r="188" spans="2:22" ht="90" x14ac:dyDescent="0.25">
      <c r="B188" s="29" t="s">
        <v>187</v>
      </c>
      <c r="E188" s="1" t="str">
        <f t="shared" ca="1" si="3"/>
        <v>09.05.01</v>
      </c>
      <c r="F188" s="30" t="str">
        <f ca="1">IF(OR($E188="",$E188="Total Geral"),"",IF(LEN($E188)&lt;6,VLOOKUP($E188,'[1]MEMÓRIA DE CÁLCULO'!$F:$W,2,FALSE),VLOOKUP($E188,'[1]MEMÓRIA DE CÁLCULO'!$F:$W,5,FALSE)))</f>
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</c>
      <c r="G188" s="1" t="str">
        <f ca="1">IF(OR(ISBLANK($E188),$E188="Total Geral"),"",IF(LEN($E188)&lt;6,"",VLOOKUP($E188,'[1]MEMÓRIA DE CÁLCULO'!$F:$W,3,FALSE)))</f>
        <v>04.010.0047-0</v>
      </c>
      <c r="H188" s="1" t="str">
        <f ca="1">IF(OR(ISBLANK($E188),$E188="Total Geral"),"",IF(LEN($E188)&lt;6,"",VLOOKUP($E188,'[1]MEMÓRIA DE CÁLCULO'!$F:$W,4,FALSE)))</f>
        <v>04.010.0047-A</v>
      </c>
      <c r="I188" s="2" t="str">
        <f ca="1">IF(OR(ISBLANK($E188),$E188="Total Geral"),"",IF(LEN($E188)&lt;6,"",VLOOKUP($E188,'[1]MEMÓRIA DE CÁLCULO'!$F:$W,2,FALSE)))</f>
        <v>EMOP</v>
      </c>
      <c r="J188" s="2" t="str">
        <f ca="1">IF(OR(ISBLANK($E188),$E188="Total Geral"),"",IF(LEN($E188)&lt;6,"",VLOOKUP($E188,'[1]MEMÓRIA DE CÁLCULO'!$F:$W,17,FALSE)))</f>
        <v>T</v>
      </c>
      <c r="K188" s="31">
        <f ca="1">IF(OR(ISBLANK($E188),$E188="Total Geral"),"",IF(LEN($E188)&lt;6,"",VLOOKUP($E188,'[1]MEMÓRIA DE CÁLCULO'!$F:$W,18,FALSE)))</f>
        <v>5.61</v>
      </c>
      <c r="L188" s="32"/>
      <c r="M188" s="32"/>
      <c r="N188" s="33"/>
      <c r="O188" s="33"/>
      <c r="V188" s="2" t="e">
        <f>IF(ISBLANK($B188),0,COUNTIFS('[1]MEMÓRIA DE CÁLCULO'!$F:$F,'PLANILHA ORÇ.'!$B188))</f>
        <v>#VALUE!</v>
      </c>
    </row>
    <row r="189" spans="2:22" ht="45" x14ac:dyDescent="0.25">
      <c r="B189" s="29" t="s">
        <v>188</v>
      </c>
      <c r="E189" s="1" t="str">
        <f t="shared" ca="1" si="3"/>
        <v>09.05.02</v>
      </c>
      <c r="F189" s="30" t="str">
        <f ca="1">IF(OR($E189="",$E189="Total Geral"),"",IF(LEN($E189)&lt;6,VLOOKUP($E189,'[1]MEMÓRIA DE CÁLCULO'!$F:$W,2,FALSE),VLOOKUP($E189,'[1]MEMÓRIA DE CÁLCULO'!$F:$W,5,FALSE)))</f>
        <v>CARGA DE MATERIAL COM PA-CARREGADEIRA DE 1,30M3,EXCLUSIVE DESPESAS COM O CAMINHAO,COMPREENDENDO TEMPO COM ESPERA E OPERACAO PARA CARGAS DE 500T POR DIA DE 8H</v>
      </c>
      <c r="G189" s="1" t="str">
        <f ca="1">IF(OR(ISBLANK($E189),$E189="Total Geral"),"",IF(LEN($E189)&lt;6,"",VLOOKUP($E189,'[1]MEMÓRIA DE CÁLCULO'!$F:$W,3,FALSE)))</f>
        <v>04.012.0076-1</v>
      </c>
      <c r="H189" s="1" t="str">
        <f ca="1">IF(OR(ISBLANK($E189),$E189="Total Geral"),"",IF(LEN($E189)&lt;6,"",VLOOKUP($E189,'[1]MEMÓRIA DE CÁLCULO'!$F:$W,4,FALSE)))</f>
        <v>04.012.0076-B</v>
      </c>
      <c r="I189" s="2" t="str">
        <f ca="1">IF(OR(ISBLANK($E189),$E189="Total Geral"),"",IF(LEN($E189)&lt;6,"",VLOOKUP($E189,'[1]MEMÓRIA DE CÁLCULO'!$F:$W,2,FALSE)))</f>
        <v>EMOP</v>
      </c>
      <c r="J189" s="2" t="str">
        <f ca="1">IF(OR(ISBLANK($E189),$E189="Total Geral"),"",IF(LEN($E189)&lt;6,"",VLOOKUP($E189,'[1]MEMÓRIA DE CÁLCULO'!$F:$W,17,FALSE)))</f>
        <v>T</v>
      </c>
      <c r="K189" s="31">
        <f ca="1">IF(OR(ISBLANK($E189),$E189="Total Geral"),"",IF(LEN($E189)&lt;6,"",VLOOKUP($E189,'[1]MEMÓRIA DE CÁLCULO'!$F:$W,18,FALSE)))</f>
        <v>5.61</v>
      </c>
      <c r="L189" s="32"/>
      <c r="M189" s="32"/>
      <c r="N189" s="33"/>
      <c r="O189" s="33"/>
      <c r="V189" s="2" t="e">
        <f>IF(ISBLANK($B189),0,COUNTIFS('[1]MEMÓRIA DE CÁLCULO'!$F:$F,'PLANILHA ORÇ.'!$B189))</f>
        <v>#VALUE!</v>
      </c>
    </row>
    <row r="190" spans="2:22" ht="75" x14ac:dyDescent="0.25">
      <c r="B190" s="29" t="s">
        <v>189</v>
      </c>
      <c r="E190" s="1" t="str">
        <f t="shared" ca="1" si="3"/>
        <v>09.05.03</v>
      </c>
      <c r="F190" s="30" t="str">
        <f ca="1">IF(OR($E190="",$E190="Total Geral"),"",IF(LEN($E190)&lt;6,VLOOKUP($E190,'[1]MEMÓRIA DE CÁLCULO'!$F:$W,2,FALSE),VLOOKUP($E190,'[1]MEMÓRIA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DE17T</v>
      </c>
      <c r="G190" s="1" t="str">
        <f ca="1">IF(OR(ISBLANK($E190),$E190="Total Geral"),"",IF(LEN($E190)&lt;6,"",VLOOKUP($E190,'[1]MEMÓRIA DE CÁLCULO'!$F:$W,3,FALSE)))</f>
        <v>04.005.0163-0</v>
      </c>
      <c r="H190" s="1" t="str">
        <f ca="1">IF(OR(ISBLANK($E190),$E190="Total Geral"),"",IF(LEN($E190)&lt;6,"",VLOOKUP($E190,'[1]MEMÓRIA DE CÁLCULO'!$F:$W,4,FALSE)))</f>
        <v>04.005.0163-A</v>
      </c>
      <c r="I190" s="2" t="str">
        <f ca="1">IF(OR(ISBLANK($E190),$E190="Total Geral"),"",IF(LEN($E190)&lt;6,"",VLOOKUP($E190,'[1]MEMÓRIA DE CÁLCULO'!$F:$W,2,FALSE)))</f>
        <v>EMOP</v>
      </c>
      <c r="J190" s="2" t="str">
        <f ca="1">IF(OR(ISBLANK($E190),$E190="Total Geral"),"",IF(LEN($E190)&lt;6,"",VLOOKUP($E190,'[1]MEMÓRIA DE CÁLCULO'!$F:$W,17,FALSE)))</f>
        <v>T X KM</v>
      </c>
      <c r="K190" s="31">
        <f ca="1">IF(OR(ISBLANK($E190),$E190="Total Geral"),"",IF(LEN($E190)&lt;6,"",VLOOKUP($E190,'[1]MEMÓRIA DE CÁLCULO'!$F:$W,18,FALSE)))</f>
        <v>164.93</v>
      </c>
      <c r="L190" s="32"/>
      <c r="M190" s="32"/>
      <c r="N190" s="33"/>
      <c r="O190" s="33"/>
      <c r="V190" s="2" t="e">
        <f>IF(ISBLANK($B190),0,COUNTIFS('[1]MEMÓRIA DE CÁLCULO'!$F:$F,'PLANILHA ORÇ.'!$B190))</f>
        <v>#VALUE!</v>
      </c>
    </row>
    <row r="191" spans="2:22" ht="45" x14ac:dyDescent="0.25">
      <c r="B191" s="29" t="s">
        <v>190</v>
      </c>
      <c r="E191" s="1" t="str">
        <f t="shared" ca="1" si="3"/>
        <v>09.05.04</v>
      </c>
      <c r="F191" s="30" t="str">
        <f ca="1">IF(OR($E191="",$E191="Total Geral"),"",IF(LEN($E191)&lt;6,VLOOKUP($E191,'[1]MEMÓRIA DE CÁLCULO'!$F:$W,2,FALSE),VLOOKUP($E191,'[1]MEMÓRIA DE CÁLCULO'!$F:$W,5,FALSE)))</f>
        <v>Serviço de disposição final de material inerte, proveniente de escavação em geral, em local adequado e licenciado por órgão ambiental competente, conforme legislação vigente.</v>
      </c>
      <c r="G191" s="1" t="str">
        <f ca="1">IF(OR(ISBLANK($E191),$E191="Total Geral"),"",IF(LEN($E191)&lt;6,"",VLOOKUP($E191,'[1]MEMÓRIA DE CÁLCULO'!$F:$W,3,FALSE)))</f>
        <v>TC 10.05.0701 (/)</v>
      </c>
      <c r="H191" s="1" t="str">
        <f ca="1">IF(OR(ISBLANK($E191),$E191="Total Geral"),"",IF(LEN($E191)&lt;6,"",VLOOKUP($E191,'[1]MEMÓRIA DE CÁLCULO'!$F:$W,4,FALSE)))</f>
        <v>TC 10.05.0701 (/)</v>
      </c>
      <c r="I191" s="2" t="str">
        <f ca="1">IF(OR(ISBLANK($E191),$E191="Total Geral"),"",IF(LEN($E191)&lt;6,"",VLOOKUP($E191,'[1]MEMÓRIA DE CÁLCULO'!$F:$W,2,FALSE)))</f>
        <v>SCO</v>
      </c>
      <c r="J191" s="2" t="str">
        <f ca="1">IF(OR(ISBLANK($E191),$E191="Total Geral"),"",IF(LEN($E191)&lt;6,"",VLOOKUP($E191,'[1]MEMÓRIA DE CÁLCULO'!$F:$W,17,FALSE)))</f>
        <v>t</v>
      </c>
      <c r="K191" s="31">
        <f ca="1">IF(OR(ISBLANK($E191),$E191="Total Geral"),"",IF(LEN($E191)&lt;6,"",VLOOKUP($E191,'[1]MEMÓRIA DE CÁLCULO'!$F:$W,18,FALSE)))</f>
        <v>5.61</v>
      </c>
      <c r="L191" s="32"/>
      <c r="M191" s="32"/>
      <c r="N191" s="33"/>
      <c r="O191" s="33"/>
      <c r="V191" s="2" t="e">
        <f>IF(ISBLANK($B191),0,COUNTIFS('[1]MEMÓRIA DE CÁLCULO'!$F:$F,'PLANILHA ORÇ.'!$B191))</f>
        <v>#VALUE!</v>
      </c>
    </row>
    <row r="192" spans="2:22" x14ac:dyDescent="0.25">
      <c r="B192" s="29" t="s">
        <v>191</v>
      </c>
      <c r="E192" s="1" t="str">
        <f t="shared" ca="1" si="3"/>
        <v>09.06</v>
      </c>
      <c r="F192" s="30" t="str">
        <f ca="1">IF(OR($E192="",$E192="Total Geral"),"",IF(LEN($E192)&lt;6,VLOOKUP($E192,'[1]MEMÓRIA DE CÁLCULO'!$F:$W,2,FALSE),VLOOKUP($E192,'[1]MEMÓRIA DE CÁLCULO'!$F:$W,5,FALSE)))</f>
        <v>SERVIÇOS COMPLEMENTARES</v>
      </c>
      <c r="G192" s="1" t="str">
        <f ca="1">IF(OR(ISBLANK($E192),$E192="Total Geral"),"",IF(LEN($E192)&lt;6,"",VLOOKUP($E192,'[1]MEMÓRIA DE CÁLCULO'!$F:$W,3,FALSE)))</f>
        <v/>
      </c>
      <c r="H192" s="1" t="str">
        <f ca="1">IF(OR(ISBLANK($E192),$E192="Total Geral"),"",IF(LEN($E192)&lt;6,"",VLOOKUP($E192,'[1]MEMÓRIA DE CÁLCULO'!$F:$W,4,FALSE)))</f>
        <v/>
      </c>
      <c r="I192" s="2" t="str">
        <f ca="1">IF(OR(ISBLANK($E192),$E192="Total Geral"),"",IF(LEN($E192)&lt;6,"",VLOOKUP($E192,'[1]MEMÓRIA DE CÁLCULO'!$F:$W,2,FALSE)))</f>
        <v/>
      </c>
      <c r="J192" s="2" t="str">
        <f ca="1">IF(OR(ISBLANK($E192),$E192="Total Geral"),"",IF(LEN($E192)&lt;6,"",VLOOKUP($E192,'[1]MEMÓRIA DE CÁLCULO'!$F:$W,17,FALSE)))</f>
        <v/>
      </c>
      <c r="K192" s="31" t="str">
        <f ca="1">IF(OR(ISBLANK($E192),$E192="Total Geral"),"",IF(LEN($E192)&lt;6,"",VLOOKUP($E192,'[1]MEMÓRIA DE CÁLCULO'!$F:$W,18,FALSE)))</f>
        <v/>
      </c>
      <c r="L192" s="32"/>
      <c r="M192" s="32"/>
      <c r="N192" s="33"/>
      <c r="O192" s="33"/>
      <c r="V192" s="2" t="e">
        <f>IF(ISBLANK($B192),0,COUNTIFS('[1]MEMÓRIA DE CÁLCULO'!$F:$F,'PLANILHA ORÇ.'!$B192))</f>
        <v>#VALUE!</v>
      </c>
    </row>
    <row r="193" spans="2:22" ht="30" x14ac:dyDescent="0.25">
      <c r="B193" s="29" t="s">
        <v>192</v>
      </c>
      <c r="E193" s="1" t="str">
        <f t="shared" ca="1" si="3"/>
        <v>09.06.01</v>
      </c>
      <c r="F193" s="30" t="str">
        <f ca="1">IF(OR($E193="",$E193="Total Geral"),"",IF(LEN($E193)&lt;6,VLOOKUP($E193,'[1]MEMÓRIA DE CÁLCULO'!$F:$W,2,FALSE),VLOOKUP($E193,'[1]MEMÓRIA DE CÁLCULO'!$F:$W,5,FALSE)))</f>
        <v>TRANSPORTE DE MATERIAIS ENCOSTA ACIMA,SERVICO INTEIRAMENTE MANUAL,INCLUSIVE CARGA E DESCARGA</v>
      </c>
      <c r="G193" s="1" t="str">
        <f ca="1">IF(OR(ISBLANK($E193),$E193="Total Geral"),"",IF(LEN($E193)&lt;6,"",VLOOKUP($E193,'[1]MEMÓRIA DE CÁLCULO'!$F:$W,3,FALSE)))</f>
        <v>05.001.0185-0</v>
      </c>
      <c r="H193" s="1" t="str">
        <f ca="1">IF(OR(ISBLANK($E193),$E193="Total Geral"),"",IF(LEN($E193)&lt;6,"",VLOOKUP($E193,'[1]MEMÓRIA DE CÁLCULO'!$F:$W,4,FALSE)))</f>
        <v>05.001.0185-A</v>
      </c>
      <c r="I193" s="2" t="str">
        <f ca="1">IF(OR(ISBLANK($E193),$E193="Total Geral"),"",IF(LEN($E193)&lt;6,"",VLOOKUP($E193,'[1]MEMÓRIA DE CÁLCULO'!$F:$W,2,FALSE)))</f>
        <v>EMOP</v>
      </c>
      <c r="J193" s="2" t="str">
        <f ca="1">IF(OR(ISBLANK($E193),$E193="Total Geral"),"",IF(LEN($E193)&lt;6,"",VLOOKUP($E193,'[1]MEMÓRIA DE CÁLCULO'!$F:$W,17,FALSE)))</f>
        <v>TXM</v>
      </c>
      <c r="K193" s="31">
        <f ca="1">IF(OR(ISBLANK($E193),$E193="Total Geral"),"",IF(LEN($E193)&lt;6,"",VLOOKUP($E193,'[1]MEMÓRIA DE CÁLCULO'!$F:$W,18,FALSE)))</f>
        <v>1506.23</v>
      </c>
      <c r="L193" s="32"/>
      <c r="M193" s="32"/>
      <c r="N193" s="33"/>
      <c r="O193" s="33"/>
      <c r="V193" s="2" t="e">
        <f>IF(ISBLANK($B193),0,COUNTIFS('[1]MEMÓRIA DE CÁLCULO'!$F:$F,'PLANILHA ORÇ.'!$B193))</f>
        <v>#VALUE!</v>
      </c>
    </row>
    <row r="194" spans="2:22" ht="30" x14ac:dyDescent="0.25">
      <c r="B194" s="29" t="s">
        <v>193</v>
      </c>
      <c r="E194" s="1" t="str">
        <f t="shared" ca="1" si="3"/>
        <v>09.06.02</v>
      </c>
      <c r="F194" s="30" t="str">
        <f ca="1">IF(OR($E194="",$E194="Total Geral"),"",IF(LEN($E194)&lt;6,VLOOKUP($E194,'[1]MEMÓRIA DE CÁLCULO'!$F:$W,2,FALSE),VLOOKUP($E194,'[1]MEMÓRIA DE CÁLCULO'!$F:$W,5,FALSE)))</f>
        <v>TRANSPORTE DE MATERIAIS ENCOSTA ABAIXO,SERVICO INTEIRAMENTEMANUAL,INCLUSIVE CARGA E DESCARGA</v>
      </c>
      <c r="G194" s="1" t="str">
        <f ca="1">IF(OR(ISBLANK($E194),$E194="Total Geral"),"",IF(LEN($E194)&lt;6,"",VLOOKUP($E194,'[1]MEMÓRIA DE CÁLCULO'!$F:$W,3,FALSE)))</f>
        <v>05.001.0186-0</v>
      </c>
      <c r="H194" s="1" t="str">
        <f ca="1">IF(OR(ISBLANK($E194),$E194="Total Geral"),"",IF(LEN($E194)&lt;6,"",VLOOKUP($E194,'[1]MEMÓRIA DE CÁLCULO'!$F:$W,4,FALSE)))</f>
        <v>05.001.0186-A</v>
      </c>
      <c r="I194" s="2" t="str">
        <f ca="1">IF(OR(ISBLANK($E194),$E194="Total Geral"),"",IF(LEN($E194)&lt;6,"",VLOOKUP($E194,'[1]MEMÓRIA DE CÁLCULO'!$F:$W,2,FALSE)))</f>
        <v>EMOP</v>
      </c>
      <c r="J194" s="2" t="str">
        <f ca="1">IF(OR(ISBLANK($E194),$E194="Total Geral"),"",IF(LEN($E194)&lt;6,"",VLOOKUP($E194,'[1]MEMÓRIA DE CÁLCULO'!$F:$W,17,FALSE)))</f>
        <v>TXM</v>
      </c>
      <c r="K194" s="31">
        <f ca="1">IF(OR(ISBLANK($E194),$E194="Total Geral"),"",IF(LEN($E194)&lt;6,"",VLOOKUP($E194,'[1]MEMÓRIA DE CÁLCULO'!$F:$W,18,FALSE)))</f>
        <v>74001</v>
      </c>
      <c r="L194" s="32"/>
      <c r="M194" s="32"/>
      <c r="N194" s="33"/>
      <c r="O194" s="33"/>
      <c r="V194" s="2" t="e">
        <f>IF(ISBLANK($B194),0,COUNTIFS('[1]MEMÓRIA DE CÁLCULO'!$F:$F,'PLANILHA ORÇ.'!$B194))</f>
        <v>#VALUE!</v>
      </c>
    </row>
    <row r="195" spans="2:22" x14ac:dyDescent="0.25">
      <c r="B195" s="29" t="s">
        <v>194</v>
      </c>
      <c r="E195" s="1" t="str">
        <f t="shared" ca="1" si="3"/>
        <v>09.06.03</v>
      </c>
      <c r="F195" s="30" t="str">
        <f ca="1">IF(OR($E195="",$E195="Total Geral"),"",IF(LEN($E195)&lt;6,VLOOKUP($E195,'[1]MEMÓRIA DE CÁLCULO'!$F:$W,2,FALSE),VLOOKUP($E195,'[1]MEMÓRIA DE CÁLCULO'!$F:$W,5,FALSE)))</f>
        <v>ENSACAMENTO DE MATERIAL A GRANEL</v>
      </c>
      <c r="G195" s="1" t="str">
        <f ca="1">IF(OR(ISBLANK($E195),$E195="Total Geral"),"",IF(LEN($E195)&lt;6,"",VLOOKUP($E195,'[1]MEMÓRIA DE CÁLCULO'!$F:$W,3,FALSE)))</f>
        <v>05.001.0190-5</v>
      </c>
      <c r="H195" s="1" t="str">
        <f ca="1">IF(OR(ISBLANK($E195),$E195="Total Geral"),"",IF(LEN($E195)&lt;6,"",VLOOKUP($E195,'[1]MEMÓRIA DE CÁLCULO'!$F:$W,4,FALSE)))</f>
        <v>05.001.0190-F</v>
      </c>
      <c r="I195" s="2" t="str">
        <f ca="1">IF(OR(ISBLANK($E195),$E195="Total Geral"),"",IF(LEN($E195)&lt;6,"",VLOOKUP($E195,'[1]MEMÓRIA DE CÁLCULO'!$F:$W,2,FALSE)))</f>
        <v>COMPOSIÇÃO</v>
      </c>
      <c r="J195" s="2" t="str">
        <f ca="1">IF(OR(ISBLANK($E195),$E195="Total Geral"),"",IF(LEN($E195)&lt;6,"",VLOOKUP($E195,'[1]MEMÓRIA DE CÁLCULO'!$F:$W,17,FALSE)))</f>
        <v>M3</v>
      </c>
      <c r="K195" s="31">
        <f ca="1">IF(OR(ISBLANK($E195),$E195="Total Geral"),"",IF(LEN($E195)&lt;6,"",VLOOKUP($E195,'[1]MEMÓRIA DE CÁLCULO'!$F:$W,18,FALSE)))</f>
        <v>565.89</v>
      </c>
      <c r="L195" s="32"/>
      <c r="M195" s="32"/>
      <c r="N195" s="33"/>
      <c r="O195" s="33"/>
      <c r="V195" s="2" t="e">
        <f>IF(ISBLANK($B195),0,COUNTIFS('[1]MEMÓRIA DE CÁLCULO'!$F:$F,'PLANILHA ORÇ.'!$B195))</f>
        <v>#VALUE!</v>
      </c>
    </row>
    <row r="196" spans="2:22" ht="60" x14ac:dyDescent="0.25">
      <c r="B196" s="29" t="s">
        <v>195</v>
      </c>
      <c r="E196" s="1" t="str">
        <f t="shared" ca="1" si="3"/>
        <v>09.06.04</v>
      </c>
      <c r="F196" s="30" t="str">
        <f ca="1">IF(OR($E196="",$E196="Total Geral"),"",IF(LEN($E196)&lt;6,VLOOKUP($E196,'[1]MEMÓRIA DE CÁLCULO'!$F:$W,2,FALSE),VLOOKUP($E196,'[1]MEMÓRIA DE CÁLCULO'!$F:$W,5,FALSE)))</f>
        <v>ANDAIME DE MADEIRA DE 1ª,ATE 7,00M DE ALTURA,EM PECAS DE 3"X3",1"X9" E 1"X12",CONSIDERANDO-SE O APROVEITAMENTO DA MADEIRA 3 VEZES,INCLUSIVE A DESMONTAGEM E MEDIDO PELO VOLUME ABRANGIDO,EXCLUSIVE PLATAFORMA</v>
      </c>
      <c r="G196" s="1" t="str">
        <f ca="1">IF(OR(ISBLANK($E196),$E196="Total Geral"),"",IF(LEN($E196)&lt;6,"",VLOOKUP($E196,'[1]MEMÓRIA DE CÁLCULO'!$F:$W,3,FALSE)))</f>
        <v>05.005.0001-1</v>
      </c>
      <c r="H196" s="1" t="str">
        <f ca="1">IF(OR(ISBLANK($E196),$E196="Total Geral"),"",IF(LEN($E196)&lt;6,"",VLOOKUP($E196,'[1]MEMÓRIA DE CÁLCULO'!$F:$W,4,FALSE)))</f>
        <v>05.005.0001-B</v>
      </c>
      <c r="I196" s="2" t="str">
        <f ca="1">IF(OR(ISBLANK($E196),$E196="Total Geral"),"",IF(LEN($E196)&lt;6,"",VLOOKUP($E196,'[1]MEMÓRIA DE CÁLCULO'!$F:$W,2,FALSE)))</f>
        <v>EMOP</v>
      </c>
      <c r="J196" s="2" t="str">
        <f ca="1">IF(OR(ISBLANK($E196),$E196="Total Geral"),"",IF(LEN($E196)&lt;6,"",VLOOKUP($E196,'[1]MEMÓRIA DE CÁLCULO'!$F:$W,17,FALSE)))</f>
        <v>M3</v>
      </c>
      <c r="K196" s="31">
        <f ca="1">IF(OR(ISBLANK($E196),$E196="Total Geral"),"",IF(LEN($E196)&lt;6,"",VLOOKUP($E196,'[1]MEMÓRIA DE CÁLCULO'!$F:$W,18,FALSE)))</f>
        <v>840</v>
      </c>
      <c r="L196" s="32"/>
      <c r="M196" s="32"/>
      <c r="N196" s="33"/>
      <c r="O196" s="33"/>
      <c r="V196" s="2" t="e">
        <f>IF(ISBLANK($B196),0,COUNTIFS('[1]MEMÓRIA DE CÁLCULO'!$F:$F,'PLANILHA ORÇ.'!$B196))</f>
        <v>#VALUE!</v>
      </c>
    </row>
    <row r="197" spans="2:22" ht="45" x14ac:dyDescent="0.25">
      <c r="B197" s="29" t="s">
        <v>196</v>
      </c>
      <c r="E197" s="1" t="str">
        <f t="shared" ca="1" si="3"/>
        <v>09.06.05</v>
      </c>
      <c r="F197" s="30" t="str">
        <f ca="1">IF(OR($E197="",$E197="Total Geral"),"",IF(LEN($E197)&lt;6,VLOOKUP($E197,'[1]MEMÓRIA DE CÁLCULO'!$F:$W,2,FALSE),VLOOKUP($E197,'[1]MEMÓRIA DE CÁLCULO'!$F:$W,5,FALSE)))</f>
        <v>PLATAFORMA OU PASSARELA DE MADEIRA DE 1ª,CONSIDERANDO-SE APROVEITAMENTO DA  MADEIRA 20 VEZES,EXCLUSIVE ANDAIME OU OUTROSUPORTE E MOVIMENTACAO(VIDE ITEM 05.008.0008)</v>
      </c>
      <c r="G197" s="1" t="str">
        <f ca="1">IF(OR(ISBLANK($E197),$E197="Total Geral"),"",IF(LEN($E197)&lt;6,"",VLOOKUP($E197,'[1]MEMÓRIA DE CÁLCULO'!$F:$W,3,FALSE)))</f>
        <v>05.005.0012-1</v>
      </c>
      <c r="H197" s="1" t="str">
        <f ca="1">IF(OR(ISBLANK($E197),$E197="Total Geral"),"",IF(LEN($E197)&lt;6,"",VLOOKUP($E197,'[1]MEMÓRIA DE CÁLCULO'!$F:$W,4,FALSE)))</f>
        <v>05.005.0012-B</v>
      </c>
      <c r="I197" s="2" t="str">
        <f ca="1">IF(OR(ISBLANK($E197),$E197="Total Geral"),"",IF(LEN($E197)&lt;6,"",VLOOKUP($E197,'[1]MEMÓRIA DE CÁLCULO'!$F:$W,2,FALSE)))</f>
        <v>EMOP</v>
      </c>
      <c r="J197" s="2" t="str">
        <f ca="1">IF(OR(ISBLANK($E197),$E197="Total Geral"),"",IF(LEN($E197)&lt;6,"",VLOOKUP($E197,'[1]MEMÓRIA DE CÁLCULO'!$F:$W,17,FALSE)))</f>
        <v>M2</v>
      </c>
      <c r="K197" s="31">
        <f ca="1">IF(OR(ISBLANK($E197),$E197="Total Geral"),"",IF(LEN($E197)&lt;6,"",VLOOKUP($E197,'[1]MEMÓRIA DE CÁLCULO'!$F:$W,18,FALSE)))</f>
        <v>240</v>
      </c>
      <c r="L197" s="32"/>
      <c r="M197" s="32"/>
      <c r="N197" s="33"/>
      <c r="O197" s="33"/>
      <c r="V197" s="2" t="e">
        <f>IF(ISBLANK($B197),0,COUNTIFS('[1]MEMÓRIA DE CÁLCULO'!$F:$F,'PLANILHA ORÇ.'!$B197))</f>
        <v>#VALUE!</v>
      </c>
    </row>
    <row r="198" spans="2:22" ht="30" x14ac:dyDescent="0.25">
      <c r="B198" s="29" t="s">
        <v>197</v>
      </c>
      <c r="E198" s="1" t="str">
        <f t="shared" ca="1" si="3"/>
        <v>09.06.06</v>
      </c>
      <c r="F198" s="30" t="str">
        <f ca="1">IF(OR($E198="",$E198="Total Geral"),"",IF(LEN($E198)&lt;6,VLOOKUP($E198,'[1]MEMÓRIA DE CÁLCULO'!$F:$W,2,FALSE),VLOOKUP($E198,'[1]MEMÓRIA DE CÁLCULO'!$F:$W,5,FALSE)))</f>
        <v>MOVIMENTACAO VERTICAL OU HORIZONTAL DE PLATAFORMA OU PASSARELA</v>
      </c>
      <c r="G198" s="1" t="str">
        <f ca="1">IF(OR(ISBLANK($E198),$E198="Total Geral"),"",IF(LEN($E198)&lt;6,"",VLOOKUP($E198,'[1]MEMÓRIA DE CÁLCULO'!$F:$W,3,FALSE)))</f>
        <v>05.008.0008-1</v>
      </c>
      <c r="H198" s="1" t="str">
        <f ca="1">IF(OR(ISBLANK($E198),$E198="Total Geral"),"",IF(LEN($E198)&lt;6,"",VLOOKUP($E198,'[1]MEMÓRIA DE CÁLCULO'!$F:$W,4,FALSE)))</f>
        <v>05.008.0008-B</v>
      </c>
      <c r="I198" s="2" t="str">
        <f ca="1">IF(OR(ISBLANK($E198),$E198="Total Geral"),"",IF(LEN($E198)&lt;6,"",VLOOKUP($E198,'[1]MEMÓRIA DE CÁLCULO'!$F:$W,2,FALSE)))</f>
        <v>EMOP</v>
      </c>
      <c r="J198" s="2" t="str">
        <f ca="1">IF(OR(ISBLANK($E198),$E198="Total Geral"),"",IF(LEN($E198)&lt;6,"",VLOOKUP($E198,'[1]MEMÓRIA DE CÁLCULO'!$F:$W,17,FALSE)))</f>
        <v>M2</v>
      </c>
      <c r="K198" s="31">
        <f ca="1">IF(OR(ISBLANK($E198),$E198="Total Geral"),"",IF(LEN($E198)&lt;6,"",VLOOKUP($E198,'[1]MEMÓRIA DE CÁLCULO'!$F:$W,18,FALSE)))</f>
        <v>240</v>
      </c>
      <c r="L198" s="32"/>
      <c r="M198" s="32"/>
      <c r="N198" s="33"/>
      <c r="O198" s="33"/>
      <c r="V198" s="2" t="e">
        <f>IF(ISBLANK($B198),0,COUNTIFS('[1]MEMÓRIA DE CÁLCULO'!$F:$F,'PLANILHA ORÇ.'!$B198))</f>
        <v>#VALUE!</v>
      </c>
    </row>
    <row r="199" spans="2:22" x14ac:dyDescent="0.25">
      <c r="B199" s="29" t="s">
        <v>198</v>
      </c>
      <c r="E199" s="1" t="str">
        <f t="shared" ca="1" si="3"/>
        <v>09.07</v>
      </c>
      <c r="F199" s="30" t="str">
        <f ca="1">IF(OR($E199="",$E199="Total Geral"),"",IF(LEN($E199)&lt;6,VLOOKUP($E199,'[1]MEMÓRIA DE CÁLCULO'!$F:$W,2,FALSE),VLOOKUP($E199,'[1]MEMÓRIA DE CÁLCULO'!$F:$W,5,FALSE)))</f>
        <v>INJEÇÃO</v>
      </c>
      <c r="G199" s="1" t="str">
        <f ca="1">IF(OR(ISBLANK($E199),$E199="Total Geral"),"",IF(LEN($E199)&lt;6,"",VLOOKUP($E199,'[1]MEMÓRIA DE CÁLCULO'!$F:$W,3,FALSE)))</f>
        <v/>
      </c>
      <c r="H199" s="1" t="str">
        <f ca="1">IF(OR(ISBLANK($E199),$E199="Total Geral"),"",IF(LEN($E199)&lt;6,"",VLOOKUP($E199,'[1]MEMÓRIA DE CÁLCULO'!$F:$W,4,FALSE)))</f>
        <v/>
      </c>
      <c r="I199" s="2" t="str">
        <f ca="1">IF(OR(ISBLANK($E199),$E199="Total Geral"),"",IF(LEN($E199)&lt;6,"",VLOOKUP($E199,'[1]MEMÓRIA DE CÁLCULO'!$F:$W,2,FALSE)))</f>
        <v/>
      </c>
      <c r="J199" s="2" t="str">
        <f ca="1">IF(OR(ISBLANK($E199),$E199="Total Geral"),"",IF(LEN($E199)&lt;6,"",VLOOKUP($E199,'[1]MEMÓRIA DE CÁLCULO'!$F:$W,17,FALSE)))</f>
        <v/>
      </c>
      <c r="K199" s="31" t="str">
        <f ca="1">IF(OR(ISBLANK($E199),$E199="Total Geral"),"",IF(LEN($E199)&lt;6,"",VLOOKUP($E199,'[1]MEMÓRIA DE CÁLCULO'!$F:$W,18,FALSE)))</f>
        <v/>
      </c>
      <c r="L199" s="32"/>
      <c r="M199" s="32"/>
      <c r="N199" s="33"/>
      <c r="O199" s="33"/>
      <c r="V199" s="2" t="e">
        <f>IF(ISBLANK($B199),0,COUNTIFS('[1]MEMÓRIA DE CÁLCULO'!$F:$F,'PLANILHA ORÇ.'!$B199))</f>
        <v>#VALUE!</v>
      </c>
    </row>
    <row r="200" spans="2:22" ht="30" x14ac:dyDescent="0.25">
      <c r="B200" s="29" t="s">
        <v>199</v>
      </c>
      <c r="E200" s="1" t="str">
        <f t="shared" ca="1" si="3"/>
        <v>09.07.01</v>
      </c>
      <c r="F200" s="30" t="str">
        <f ca="1">IF(OR($E200="",$E200="Total Geral"),"",IF(LEN($E200)&lt;6,VLOOKUP($E200,'[1]MEMÓRIA DE CÁLCULO'!$F:$W,2,FALSE),VLOOKUP($E200,'[1]MEMÓRIA DE CÁLCULO'!$F:$W,5,FALSE)))</f>
        <v>INJECAO DE CALDA DE CIMENTO,INCLUSIVE FORNECIMENTO DOS MATERIAIS</v>
      </c>
      <c r="G200" s="1" t="str">
        <f ca="1">IF(OR(ISBLANK($E200),$E200="Total Geral"),"",IF(LEN($E200)&lt;6,"",VLOOKUP($E200,'[1]MEMÓRIA DE CÁLCULO'!$F:$W,3,FALSE)))</f>
        <v>07.050.0050-0</v>
      </c>
      <c r="H200" s="1" t="str">
        <f ca="1">IF(OR(ISBLANK($E200),$E200="Total Geral"),"",IF(LEN($E200)&lt;6,"",VLOOKUP($E200,'[1]MEMÓRIA DE CÁLCULO'!$F:$W,4,FALSE)))</f>
        <v>07.050.0050-A</v>
      </c>
      <c r="I200" s="2" t="str">
        <f ca="1">IF(OR(ISBLANK($E200),$E200="Total Geral"),"",IF(LEN($E200)&lt;6,"",VLOOKUP($E200,'[1]MEMÓRIA DE CÁLCULO'!$F:$W,2,FALSE)))</f>
        <v>EMOP</v>
      </c>
      <c r="J200" s="2" t="str">
        <f ca="1">IF(OR(ISBLANK($E200),$E200="Total Geral"),"",IF(LEN($E200)&lt;6,"",VLOOKUP($E200,'[1]MEMÓRIA DE CÁLCULO'!$F:$W,17,FALSE)))</f>
        <v>M3</v>
      </c>
      <c r="K200" s="31">
        <f ca="1">IF(OR(ISBLANK($E200),$E200="Total Geral"),"",IF(LEN($E200)&lt;6,"",VLOOKUP($E200,'[1]MEMÓRIA DE CÁLCULO'!$F:$W,18,FALSE)))</f>
        <v>2.96</v>
      </c>
      <c r="L200" s="32"/>
      <c r="M200" s="32"/>
      <c r="N200" s="33"/>
      <c r="O200" s="33"/>
      <c r="V200" s="2" t="e">
        <f>IF(ISBLANK($B200),0,COUNTIFS('[1]MEMÓRIA DE CÁLCULO'!$F:$F,'PLANILHA ORÇ.'!$B200))</f>
        <v>#VALUE!</v>
      </c>
    </row>
    <row r="201" spans="2:22" x14ac:dyDescent="0.25">
      <c r="B201" s="29" t="s">
        <v>200</v>
      </c>
      <c r="E201" s="1" t="str">
        <f t="shared" ca="1" si="3"/>
        <v>09.08</v>
      </c>
      <c r="F201" s="30" t="str">
        <f ca="1">IF(OR($E201="",$E201="Total Geral"),"",IF(LEN($E201)&lt;6,VLOOKUP($E201,'[1]MEMÓRIA DE CÁLCULO'!$F:$W,2,FALSE),VLOOKUP($E201,'[1]MEMÓRIA DE CÁLCULO'!$F:$W,5,FALSE)))</f>
        <v>ESTRUTURAS</v>
      </c>
      <c r="G201" s="1" t="str">
        <f ca="1">IF(OR(ISBLANK($E201),$E201="Total Geral"),"",IF(LEN($E201)&lt;6,"",VLOOKUP($E201,'[1]MEMÓRIA DE CÁLCULO'!$F:$W,3,FALSE)))</f>
        <v/>
      </c>
      <c r="H201" s="1" t="str">
        <f ca="1">IF(OR(ISBLANK($E201),$E201="Total Geral"),"",IF(LEN($E201)&lt;6,"",VLOOKUP($E201,'[1]MEMÓRIA DE CÁLCULO'!$F:$W,4,FALSE)))</f>
        <v/>
      </c>
      <c r="I201" s="2" t="str">
        <f ca="1">IF(OR(ISBLANK($E201),$E201="Total Geral"),"",IF(LEN($E201)&lt;6,"",VLOOKUP($E201,'[1]MEMÓRIA DE CÁLCULO'!$F:$W,2,FALSE)))</f>
        <v/>
      </c>
      <c r="J201" s="2" t="str">
        <f ca="1">IF(OR(ISBLANK($E201),$E201="Total Geral"),"",IF(LEN($E201)&lt;6,"",VLOOKUP($E201,'[1]MEMÓRIA DE CÁLCULO'!$F:$W,17,FALSE)))</f>
        <v/>
      </c>
      <c r="K201" s="31" t="str">
        <f ca="1">IF(OR(ISBLANK($E201),$E201="Total Geral"),"",IF(LEN($E201)&lt;6,"",VLOOKUP($E201,'[1]MEMÓRIA DE CÁLCULO'!$F:$W,18,FALSE)))</f>
        <v/>
      </c>
      <c r="L201" s="32"/>
      <c r="M201" s="32"/>
      <c r="N201" s="33"/>
      <c r="O201" s="33"/>
      <c r="V201" s="2" t="e">
        <f>IF(ISBLANK($B201),0,COUNTIFS('[1]MEMÓRIA DE CÁLCULO'!$F:$F,'PLANILHA ORÇ.'!$B201))</f>
        <v>#VALUE!</v>
      </c>
    </row>
    <row r="202" spans="2:22" ht="60" x14ac:dyDescent="0.25">
      <c r="B202" s="29" t="s">
        <v>201</v>
      </c>
      <c r="E202" s="1" t="str">
        <f t="shared" ca="1" si="3"/>
        <v>09.08.01</v>
      </c>
      <c r="F202" s="30" t="str">
        <f ca="1">IF(OR($E202="",$E202="Total Geral"),"",IF(LEN($E202)&lt;6,VLOOKUP($E202,'[1]MEMÓRIA DE CÁLCULO'!$F:$W,2,FALSE),VLOOKUP($E202,'[1]MEMÓRIA DE CÁLCULO'!$F:$W,5,FALSE)))</f>
        <v>CONCRETO DOSADO RACIONALMENTE PARA UMA RESISTENCIA CARACTERISTICA A COMPRESSAO DE 20MPA,INCLUSIVE MATERIAIS,TRANSPORTE,PREPARO COM BETONEIRA,LANCAMENTO E ADENSAMENTO</v>
      </c>
      <c r="G202" s="1" t="str">
        <f ca="1">IF(OR(ISBLANK($E202),$E202="Total Geral"),"",IF(LEN($E202)&lt;6,"",VLOOKUP($E202,'[1]MEMÓRIA DE CÁLCULO'!$F:$W,3,FALSE)))</f>
        <v>11.003.0003-1</v>
      </c>
      <c r="H202" s="1" t="str">
        <f ca="1">IF(OR(ISBLANK($E202),$E202="Total Geral"),"",IF(LEN($E202)&lt;6,"",VLOOKUP($E202,'[1]MEMÓRIA DE CÁLCULO'!$F:$W,4,FALSE)))</f>
        <v>11.003.0003-B</v>
      </c>
      <c r="I202" s="2" t="str">
        <f ca="1">IF(OR(ISBLANK($E202),$E202="Total Geral"),"",IF(LEN($E202)&lt;6,"",VLOOKUP($E202,'[1]MEMÓRIA DE CÁLCULO'!$F:$W,2,FALSE)))</f>
        <v>EMOP</v>
      </c>
      <c r="J202" s="2" t="str">
        <f ca="1">IF(OR(ISBLANK($E202),$E202="Total Geral"),"",IF(LEN($E202)&lt;6,"",VLOOKUP($E202,'[1]MEMÓRIA DE CÁLCULO'!$F:$W,17,FALSE)))</f>
        <v>M3</v>
      </c>
      <c r="K202" s="31">
        <f ca="1">IF(OR(ISBLANK($E202),$E202="Total Geral"),"",IF(LEN($E202)&lt;6,"",VLOOKUP($E202,'[1]MEMÓRIA DE CÁLCULO'!$F:$W,18,FALSE)))</f>
        <v>0.3</v>
      </c>
      <c r="L202" s="32"/>
      <c r="M202" s="32"/>
      <c r="N202" s="33"/>
      <c r="O202" s="33"/>
      <c r="V202" s="2" t="e">
        <f>IF(ISBLANK($B202),0,COUNTIFS('[1]MEMÓRIA DE CÁLCULO'!$F:$F,'PLANILHA ORÇ.'!$B202))</f>
        <v>#VALUE!</v>
      </c>
    </row>
    <row r="203" spans="2:22" ht="60" x14ac:dyDescent="0.25">
      <c r="B203" s="29" t="s">
        <v>202</v>
      </c>
      <c r="E203" s="1" t="str">
        <f t="shared" ca="1" si="3"/>
        <v>09.08.02</v>
      </c>
      <c r="F203" s="30" t="str">
        <f ca="1">IF(OR($E203="",$E203="Total Geral"),"",IF(LEN($E203)&lt;6,VLOOKUP($E203,'[1]MEMÓRIA DE CÁLCULO'!$F:$W,2,FALSE),VLOOKUP($E203,'[1]MEMÓRIA DE CÁLCULO'!$F:$W,5,FALSE)))</f>
        <v>CONCRETO DOSADO RACIONALMENTE PARA UMA RESISTENCIA CARACTERISTICA A COMPRESSAO DE 30MPA,INCLUSIVE MATERIAIS,TRANSPORTE,PREPARO COM BETONEIRA,LANCAMENTO E ADENSAMENTO</v>
      </c>
      <c r="G203" s="1" t="str">
        <f ca="1">IF(OR(ISBLANK($E203),$E203="Total Geral"),"",IF(LEN($E203)&lt;6,"",VLOOKUP($E203,'[1]MEMÓRIA DE CÁLCULO'!$F:$W,3,FALSE)))</f>
        <v>11.003.0006-0</v>
      </c>
      <c r="H203" s="1" t="str">
        <f ca="1">IF(OR(ISBLANK($E203),$E203="Total Geral"),"",IF(LEN($E203)&lt;6,"",VLOOKUP($E203,'[1]MEMÓRIA DE CÁLCULO'!$F:$W,4,FALSE)))</f>
        <v>11.003.0006-A</v>
      </c>
      <c r="I203" s="2" t="str">
        <f ca="1">IF(OR(ISBLANK($E203),$E203="Total Geral"),"",IF(LEN($E203)&lt;6,"",VLOOKUP($E203,'[1]MEMÓRIA DE CÁLCULO'!$F:$W,2,FALSE)))</f>
        <v>EMOP</v>
      </c>
      <c r="J203" s="2" t="str">
        <f ca="1">IF(OR(ISBLANK($E203),$E203="Total Geral"),"",IF(LEN($E203)&lt;6,"",VLOOKUP($E203,'[1]MEMÓRIA DE CÁLCULO'!$F:$W,17,FALSE)))</f>
        <v>M3</v>
      </c>
      <c r="K203" s="31">
        <f ca="1">IF(OR(ISBLANK($E203),$E203="Total Geral"),"",IF(LEN($E203)&lt;6,"",VLOOKUP($E203,'[1]MEMÓRIA DE CÁLCULO'!$F:$W,18,FALSE)))</f>
        <v>3</v>
      </c>
      <c r="L203" s="32"/>
      <c r="M203" s="32"/>
      <c r="N203" s="33"/>
      <c r="O203" s="33"/>
      <c r="V203" s="2" t="e">
        <f>IF(ISBLANK($B203),0,COUNTIFS('[1]MEMÓRIA DE CÁLCULO'!$F:$F,'PLANILHA ORÇ.'!$B203))</f>
        <v>#VALUE!</v>
      </c>
    </row>
    <row r="204" spans="2:22" ht="45" x14ac:dyDescent="0.25">
      <c r="B204" s="29" t="s">
        <v>203</v>
      </c>
      <c r="E204" s="1" t="str">
        <f t="shared" ca="1" si="3"/>
        <v>09.08.03</v>
      </c>
      <c r="F204" s="30" t="str">
        <f ca="1">IF(OR($E204="",$E204="Total Geral"),"",IF(LEN($E204)&lt;6,VLOOKUP($E204,'[1]MEMÓRIA DE CÁLCULO'!$F:$W,2,FALSE),VLOOKUP($E204,'[1]MEMÓRIA DE CÁLCULO'!$F:$W,5,FALSE)))</f>
        <v>ESCORAMENTO DE FORMA DE PARAMETROS VERTICAIS,PARA ALTURA ATE1,50M,COM APROVEITAMENTO DE 2 VEZES DA MADEIRA,INCLUSIVE RETIRADA</v>
      </c>
      <c r="G204" s="1" t="str">
        <f ca="1">IF(OR(ISBLANK($E204),$E204="Total Geral"),"",IF(LEN($E204)&lt;6,"",VLOOKUP($E204,'[1]MEMÓRIA DE CÁLCULO'!$F:$W,3,FALSE)))</f>
        <v>11.004.0066-0</v>
      </c>
      <c r="H204" s="1" t="str">
        <f ca="1">IF(OR(ISBLANK($E204),$E204="Total Geral"),"",IF(LEN($E204)&lt;6,"",VLOOKUP($E204,'[1]MEMÓRIA DE CÁLCULO'!$F:$W,4,FALSE)))</f>
        <v>11.004.0066-A</v>
      </c>
      <c r="I204" s="2" t="str">
        <f ca="1">IF(OR(ISBLANK($E204),$E204="Total Geral"),"",IF(LEN($E204)&lt;6,"",VLOOKUP($E204,'[1]MEMÓRIA DE CÁLCULO'!$F:$W,2,FALSE)))</f>
        <v>EMOP</v>
      </c>
      <c r="J204" s="2" t="str">
        <f ca="1">IF(OR(ISBLANK($E204),$E204="Total Geral"),"",IF(LEN($E204)&lt;6,"",VLOOKUP($E204,'[1]MEMÓRIA DE CÁLCULO'!$F:$W,17,FALSE)))</f>
        <v>M2</v>
      </c>
      <c r="K204" s="31">
        <f ca="1">IF(OR(ISBLANK($E204),$E204="Total Geral"),"",IF(LEN($E204)&lt;6,"",VLOOKUP($E204,'[1]MEMÓRIA DE CÁLCULO'!$F:$W,18,FALSE)))</f>
        <v>21.45</v>
      </c>
      <c r="L204" s="32"/>
      <c r="M204" s="32"/>
      <c r="N204" s="33"/>
      <c r="O204" s="33"/>
      <c r="V204" s="2" t="e">
        <f>IF(ISBLANK($B204),0,COUNTIFS('[1]MEMÓRIA DE CÁLCULO'!$F:$F,'PLANILHA ORÇ.'!$B204))</f>
        <v>#VALUE!</v>
      </c>
    </row>
    <row r="205" spans="2:22" ht="75" x14ac:dyDescent="0.25">
      <c r="B205" s="29" t="s">
        <v>204</v>
      </c>
      <c r="E205" s="1" t="str">
        <f t="shared" ca="1" si="3"/>
        <v>09.08.04</v>
      </c>
      <c r="F205" s="30" t="str">
        <f ca="1">IF(OR($E205="",$E205="Total Geral"),"",IF(LEN($E205)&lt;6,VLOOKUP($E205,'[1]MEMÓRIA DE CÁLCULO'!$F:$W,2,FALSE),VLOOKUP($E205,'[1]MEMÓRIA DE CÁLCULO'!$F:$W,5,FALSE)))</f>
        <v>FORMAS DE CHAPAS DE MADEIRA COMPENSADA,EMPREGANDO-SE AS DE 14MM,RESINADAS,E TAMBEM AS DE 20MM DE ESPESSURA,PLASTIFICADAS,SERVINDO 4 VEZES,E A MADEIRA AUXILIAR SERVINDO 3 VEZES,INCLUSIVE FORNECIMENTO E DESMOLDAGEM,EXCLUSIVE ESCORAMENTO</v>
      </c>
      <c r="G205" s="1" t="str">
        <f ca="1">IF(OR(ISBLANK($E205),$E205="Total Geral"),"",IF(LEN($E205)&lt;6,"",VLOOKUP($E205,'[1]MEMÓRIA DE CÁLCULO'!$F:$W,3,FALSE)))</f>
        <v>11.005.0001-1</v>
      </c>
      <c r="H205" s="1" t="str">
        <f ca="1">IF(OR(ISBLANK($E205),$E205="Total Geral"),"",IF(LEN($E205)&lt;6,"",VLOOKUP($E205,'[1]MEMÓRIA DE CÁLCULO'!$F:$W,4,FALSE)))</f>
        <v>11.005.0001-B</v>
      </c>
      <c r="I205" s="2" t="str">
        <f ca="1">IF(OR(ISBLANK($E205),$E205="Total Geral"),"",IF(LEN($E205)&lt;6,"",VLOOKUP($E205,'[1]MEMÓRIA DE CÁLCULO'!$F:$W,2,FALSE)))</f>
        <v>EMOP</v>
      </c>
      <c r="J205" s="2" t="str">
        <f ca="1">IF(OR(ISBLANK($E205),$E205="Total Geral"),"",IF(LEN($E205)&lt;6,"",VLOOKUP($E205,'[1]MEMÓRIA DE CÁLCULO'!$F:$W,17,FALSE)))</f>
        <v>M2</v>
      </c>
      <c r="K205" s="31">
        <f ca="1">IF(OR(ISBLANK($E205),$E205="Total Geral"),"",IF(LEN($E205)&lt;6,"",VLOOKUP($E205,'[1]MEMÓRIA DE CÁLCULO'!$F:$W,18,FALSE)))</f>
        <v>21.45</v>
      </c>
      <c r="L205" s="32"/>
      <c r="M205" s="32"/>
      <c r="N205" s="33"/>
      <c r="O205" s="33"/>
      <c r="V205" s="2" t="e">
        <f>IF(ISBLANK($B205),0,COUNTIFS('[1]MEMÓRIA DE CÁLCULO'!$F:$F,'PLANILHA ORÇ.'!$B205))</f>
        <v>#VALUE!</v>
      </c>
    </row>
    <row r="206" spans="2:22" ht="90" x14ac:dyDescent="0.25">
      <c r="B206" s="29" t="s">
        <v>205</v>
      </c>
      <c r="E206" s="1" t="str">
        <f t="shared" ca="1" si="3"/>
        <v>09.08.05</v>
      </c>
      <c r="F206" s="30" t="str">
        <f ca="1">IF(OR($E206="",$E206="Total Geral"),"",IF(LEN($E206)&lt;6,VLOOKUP($E206,'[1]MEMÓRIA DE CÁLCULO'!$F:$W,2,FALSE),VLOOKUP($E206,'[1]MEMÓRIA DE CÁLCULO'!$F:$W,5,FALSE)))</f>
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</c>
      <c r="G206" s="1" t="str">
        <f ca="1">IF(OR(ISBLANK($E206),$E206="Total Geral"),"",IF(LEN($E206)&lt;6,"",VLOOKUP($E206,'[1]MEMÓRIA DE CÁLCULO'!$F:$W,3,FALSE)))</f>
        <v>11.009.0072-1</v>
      </c>
      <c r="H206" s="1" t="str">
        <f ca="1">IF(OR(ISBLANK($E206),$E206="Total Geral"),"",IF(LEN($E206)&lt;6,"",VLOOKUP($E206,'[1]MEMÓRIA DE CÁLCULO'!$F:$W,4,FALSE)))</f>
        <v>11.009.0072-B</v>
      </c>
      <c r="I206" s="2" t="str">
        <f ca="1">IF(OR(ISBLANK($E206),$E206="Total Geral"),"",IF(LEN($E206)&lt;6,"",VLOOKUP($E206,'[1]MEMÓRIA DE CÁLCULO'!$F:$W,2,FALSE)))</f>
        <v>EMOP</v>
      </c>
      <c r="J206" s="2" t="str">
        <f ca="1">IF(OR(ISBLANK($E206),$E206="Total Geral"),"",IF(LEN($E206)&lt;6,"",VLOOKUP($E206,'[1]MEMÓRIA DE CÁLCULO'!$F:$W,17,FALSE)))</f>
        <v>KG</v>
      </c>
      <c r="K206" s="31">
        <f ca="1">IF(OR(ISBLANK($E206),$E206="Total Geral"),"",IF(LEN($E206)&lt;6,"",VLOOKUP($E206,'[1]MEMÓRIA DE CÁLCULO'!$F:$W,18,FALSE)))</f>
        <v>240</v>
      </c>
      <c r="L206" s="32"/>
      <c r="M206" s="32"/>
      <c r="N206" s="33"/>
      <c r="O206" s="33"/>
      <c r="V206" s="2" t="e">
        <f>IF(ISBLANK($B206),0,COUNTIFS('[1]MEMÓRIA DE CÁLCULO'!$F:$F,'PLANILHA ORÇ.'!$B206))</f>
        <v>#VALUE!</v>
      </c>
    </row>
    <row r="207" spans="2:22" ht="75" x14ac:dyDescent="0.25">
      <c r="B207" s="29" t="s">
        <v>206</v>
      </c>
      <c r="E207" s="1" t="str">
        <f t="shared" ca="1" si="3"/>
        <v>09.08.06</v>
      </c>
      <c r="F207" s="30" t="str">
        <f ca="1">IF(OR($E207="",$E207="Total Geral"),"",IF(LEN($E207)&lt;6,VLOOKUP($E207,'[1]MEMÓRIA DE CÁLCULO'!$F:$W,2,FALSE),VLOOKUP($E207,'[1]MEMÓRIA DE CÁLCULO'!$F:$W,5,FALSE)))</f>
        <v>CONCRETO PROJETADO,INCLUSIVE EQUIPAMENTO DE AR COMPRIMIDO,CONSUMO DE 355KG/M3 DE CIMENTO,ADITIVOS E PERDAS POR REFLEXAO,SENDO A APLICACAO REALIZADA CONTRA SUPERFICIE HORIZONTAL INFERIOR E A MEDICAO FEITA PELO CONCRETO APLICADO</v>
      </c>
      <c r="G207" s="1" t="str">
        <f ca="1">IF(OR(ISBLANK($E207),$E207="Total Geral"),"",IF(LEN($E207)&lt;6,"",VLOOKUP($E207,'[1]MEMÓRIA DE CÁLCULO'!$F:$W,3,FALSE)))</f>
        <v>11.024.0002-0</v>
      </c>
      <c r="H207" s="1" t="str">
        <f ca="1">IF(OR(ISBLANK($E207),$E207="Total Geral"),"",IF(LEN($E207)&lt;6,"",VLOOKUP($E207,'[1]MEMÓRIA DE CÁLCULO'!$F:$W,4,FALSE)))</f>
        <v>11.024.0002-A</v>
      </c>
      <c r="I207" s="2" t="str">
        <f ca="1">IF(OR(ISBLANK($E207),$E207="Total Geral"),"",IF(LEN($E207)&lt;6,"",VLOOKUP($E207,'[1]MEMÓRIA DE CÁLCULO'!$F:$W,2,FALSE)))</f>
        <v>EMOP</v>
      </c>
      <c r="J207" s="2" t="str">
        <f ca="1">IF(OR(ISBLANK($E207),$E207="Total Geral"),"",IF(LEN($E207)&lt;6,"",VLOOKUP($E207,'[1]MEMÓRIA DE CÁLCULO'!$F:$W,17,FALSE)))</f>
        <v>M3</v>
      </c>
      <c r="K207" s="31">
        <f ca="1">IF(OR(ISBLANK($E207),$E207="Total Geral"),"",IF(LEN($E207)&lt;6,"",VLOOKUP($E207,'[1]MEMÓRIA DE CÁLCULO'!$F:$W,18,FALSE)))</f>
        <v>720</v>
      </c>
      <c r="L207" s="32"/>
      <c r="M207" s="32"/>
      <c r="N207" s="33"/>
      <c r="O207" s="33"/>
      <c r="V207" s="2" t="e">
        <f>IF(ISBLANK($B207),0,COUNTIFS('[1]MEMÓRIA DE CÁLCULO'!$F:$F,'PLANILHA ORÇ.'!$B207))</f>
        <v>#VALUE!</v>
      </c>
    </row>
    <row r="208" spans="2:22" ht="75" x14ac:dyDescent="0.25">
      <c r="B208" s="29" t="s">
        <v>207</v>
      </c>
      <c r="E208" s="1" t="str">
        <f t="shared" ca="1" si="3"/>
        <v>09.08.07</v>
      </c>
      <c r="F208" s="30" t="str">
        <f ca="1">IF(OR($E208="",$E208="Total Geral"),"",IF(LEN($E208)&lt;6,VLOOKUP($E208,'[1]MEMÓRIA DE CÁLCULO'!$F:$W,2,FALSE),VLOOKUP($E208,'[1]MEMÓRIA DE CÁLCULO'!$F:$W,5,FALSE)))</f>
        <v>BARREIRA DINAMICA CONTRA QUEDAS DE ROCHAS,COMPOSTA DE ARAMEDE ALTA RESISTENCIA,ENERGIA DE CONTENCAO ATE 3000KJ,COM GALVANIZACAO EM ZINCO ALUMINIO,INCLUSIVE POSTES,PLACAS DE BASE,CABOS DE ACO ESPECIAIS E DEMAIS COMPONENTES DO SISTEMA.FORNECIMENTO E COLOCACAO</v>
      </c>
      <c r="G208" s="1" t="str">
        <f ca="1">IF(OR(ISBLANK($E208),$E208="Total Geral"),"",IF(LEN($E208)&lt;6,"",VLOOKUP($E208,'[1]MEMÓRIA DE CÁLCULO'!$F:$W,3,FALSE)))</f>
        <v>11.040.0105-0</v>
      </c>
      <c r="H208" s="1" t="str">
        <f ca="1">IF(OR(ISBLANK($E208),$E208="Total Geral"),"",IF(LEN($E208)&lt;6,"",VLOOKUP($E208,'[1]MEMÓRIA DE CÁLCULO'!$F:$W,4,FALSE)))</f>
        <v>11.040.0105-A</v>
      </c>
      <c r="I208" s="2" t="str">
        <f ca="1">IF(OR(ISBLANK($E208),$E208="Total Geral"),"",IF(LEN($E208)&lt;6,"",VLOOKUP($E208,'[1]MEMÓRIA DE CÁLCULO'!$F:$W,2,FALSE)))</f>
        <v>EMOP</v>
      </c>
      <c r="J208" s="2" t="str">
        <f ca="1">IF(OR(ISBLANK($E208),$E208="Total Geral"),"",IF(LEN($E208)&lt;6,"",VLOOKUP($E208,'[1]MEMÓRIA DE CÁLCULO'!$F:$W,17,FALSE)))</f>
        <v>M2</v>
      </c>
      <c r="K208" s="31">
        <f ca="1">IF(OR(ISBLANK($E208),$E208="Total Geral"),"",IF(LEN($E208)&lt;6,"",VLOOKUP($E208,'[1]MEMÓRIA DE CÁLCULO'!$F:$W,18,FALSE)))</f>
        <v>600</v>
      </c>
      <c r="L208" s="32"/>
      <c r="M208" s="32"/>
      <c r="N208" s="33"/>
      <c r="O208" s="33"/>
      <c r="V208" s="2" t="e">
        <f>IF(ISBLANK($B208),0,COUNTIFS('[1]MEMÓRIA DE CÁLCULO'!$F:$F,'PLANILHA ORÇ.'!$B208))</f>
        <v>#VALUE!</v>
      </c>
    </row>
    <row r="209" spans="2:22" ht="60" x14ac:dyDescent="0.25">
      <c r="B209" s="29" t="s">
        <v>208</v>
      </c>
      <c r="E209" s="1" t="str">
        <f t="shared" ca="1" si="3"/>
        <v>09.08.08</v>
      </c>
      <c r="F209" s="30" t="str">
        <f ca="1">IF(OR($E209="",$E209="Total Geral"),"",IF(LEN($E209)&lt;6,VLOOKUP($E209,'[1]MEMÓRIA DE CÁLCULO'!$F:$W,2,FALSE),VLOOKUP($E209,'[1]MEMÓRIA DE CÁLCULO'!$F:$W,5,FALSE)))</f>
        <v>TIRANTE PROTENDIDO,PARA CARGA DE TRABALHO ATE 34T,DIAMETRO DE 32MM,INCLUSIVE O FORNECIMENTO DA BARRA E BAINHA,PROTECAO ANTICORROSIVA,PREPARO E COLOCACAO NO FURO,EXCLUSIVE LUVAS,PLACAS,CONTRAPORCAS,ETC,PERFURACAO E INJECAO</v>
      </c>
      <c r="G209" s="1" t="str">
        <f ca="1">IF(OR(ISBLANK($E209),$E209="Total Geral"),"",IF(LEN($E209)&lt;6,"",VLOOKUP($E209,'[1]MEMÓRIA DE CÁLCULO'!$F:$W,3,FALSE)))</f>
        <v>11.047.0010-1</v>
      </c>
      <c r="H209" s="1" t="str">
        <f ca="1">IF(OR(ISBLANK($E209),$E209="Total Geral"),"",IF(LEN($E209)&lt;6,"",VLOOKUP($E209,'[1]MEMÓRIA DE CÁLCULO'!$F:$W,4,FALSE)))</f>
        <v>11.047.0010-B</v>
      </c>
      <c r="I209" s="2" t="str">
        <f ca="1">IF(OR(ISBLANK($E209),$E209="Total Geral"),"",IF(LEN($E209)&lt;6,"",VLOOKUP($E209,'[1]MEMÓRIA DE CÁLCULO'!$F:$W,2,FALSE)))</f>
        <v>EMOP</v>
      </c>
      <c r="J209" s="2" t="str">
        <f ca="1">IF(OR(ISBLANK($E209),$E209="Total Geral"),"",IF(LEN($E209)&lt;6,"",VLOOKUP($E209,'[1]MEMÓRIA DE CÁLCULO'!$F:$W,17,FALSE)))</f>
        <v>M</v>
      </c>
      <c r="K209" s="31">
        <f ca="1">IF(OR(ISBLANK($E209),$E209="Total Geral"),"",IF(LEN($E209)&lt;6,"",VLOOKUP($E209,'[1]MEMÓRIA DE CÁLCULO'!$F:$W,18,FALSE)))</f>
        <v>420</v>
      </c>
      <c r="L209" s="32"/>
      <c r="M209" s="32"/>
      <c r="N209" s="33"/>
      <c r="O209" s="33"/>
      <c r="V209" s="2" t="e">
        <f>IF(ISBLANK($B209),0,COUNTIFS('[1]MEMÓRIA DE CÁLCULO'!$F:$F,'PLANILHA ORÇ.'!$B209))</f>
        <v>#VALUE!</v>
      </c>
    </row>
    <row r="210" spans="2:22" x14ac:dyDescent="0.25">
      <c r="B210" s="29" t="s">
        <v>209</v>
      </c>
      <c r="E210" s="1" t="str">
        <f t="shared" ca="1" si="3"/>
        <v>10</v>
      </c>
      <c r="F210" s="30" t="str">
        <f ca="1">IF(OR($E210="",$E210="Total Geral"),"",IF(LEN($E210)&lt;6,VLOOKUP($E210,'[1]MEMÓRIA DE CÁLCULO'!$F:$W,2,FALSE),VLOOKUP($E210,'[1]MEMÓRIA DE CÁLCULO'!$F:$W,5,FALSE)))</f>
        <v>BIOMANTA</v>
      </c>
      <c r="G210" s="1" t="str">
        <f ca="1">IF(OR(ISBLANK($E210),$E210="Total Geral"),"",IF(LEN($E210)&lt;6,"",VLOOKUP($E210,'[1]MEMÓRIA DE CÁLCULO'!$F:$W,3,FALSE)))</f>
        <v/>
      </c>
      <c r="H210" s="1" t="str">
        <f ca="1">IF(OR(ISBLANK($E210),$E210="Total Geral"),"",IF(LEN($E210)&lt;6,"",VLOOKUP($E210,'[1]MEMÓRIA DE CÁLCULO'!$F:$W,4,FALSE)))</f>
        <v/>
      </c>
      <c r="I210" s="2" t="str">
        <f ca="1">IF(OR(ISBLANK($E210),$E210="Total Geral"),"",IF(LEN($E210)&lt;6,"",VLOOKUP($E210,'[1]MEMÓRIA DE CÁLCULO'!$F:$W,2,FALSE)))</f>
        <v/>
      </c>
      <c r="J210" s="2" t="str">
        <f ca="1">IF(OR(ISBLANK($E210),$E210="Total Geral"),"",IF(LEN($E210)&lt;6,"",VLOOKUP($E210,'[1]MEMÓRIA DE CÁLCULO'!$F:$W,17,FALSE)))</f>
        <v/>
      </c>
      <c r="K210" s="31" t="str">
        <f ca="1">IF(OR(ISBLANK($E210),$E210="Total Geral"),"",IF(LEN($E210)&lt;6,"",VLOOKUP($E210,'[1]MEMÓRIA DE CÁLCULO'!$F:$W,18,FALSE)))</f>
        <v/>
      </c>
      <c r="L210" s="32"/>
      <c r="M210" s="32"/>
      <c r="N210" s="33"/>
      <c r="O210" s="33"/>
      <c r="V210" s="2" t="e">
        <f>IF(ISBLANK($B210),0,COUNTIFS('[1]MEMÓRIA DE CÁLCULO'!$F:$F,'PLANILHA ORÇ.'!$B210))</f>
        <v>#VALUE!</v>
      </c>
    </row>
    <row r="211" spans="2:22" x14ac:dyDescent="0.25">
      <c r="B211" s="29" t="s">
        <v>210</v>
      </c>
      <c r="E211" s="1" t="str">
        <f t="shared" ca="1" si="3"/>
        <v>10.01</v>
      </c>
      <c r="F211" s="30" t="str">
        <f ca="1">IF(OR($E211="",$E211="Total Geral"),"",IF(LEN($E211)&lt;6,VLOOKUP($E211,'[1]MEMÓRIA DE CÁLCULO'!$F:$W,2,FALSE),VLOOKUP($E211,'[1]MEMÓRIA DE CÁLCULO'!$F:$W,5,FALSE)))</f>
        <v>PREPARO DO TERRENO</v>
      </c>
      <c r="G211" s="1" t="str">
        <f ca="1">IF(OR(ISBLANK($E211),$E211="Total Geral"),"",IF(LEN($E211)&lt;6,"",VLOOKUP($E211,'[1]MEMÓRIA DE CÁLCULO'!$F:$W,3,FALSE)))</f>
        <v/>
      </c>
      <c r="H211" s="1" t="str">
        <f ca="1">IF(OR(ISBLANK($E211),$E211="Total Geral"),"",IF(LEN($E211)&lt;6,"",VLOOKUP($E211,'[1]MEMÓRIA DE CÁLCULO'!$F:$W,4,FALSE)))</f>
        <v/>
      </c>
      <c r="I211" s="2" t="str">
        <f ca="1">IF(OR(ISBLANK($E211),$E211="Total Geral"),"",IF(LEN($E211)&lt;6,"",VLOOKUP($E211,'[1]MEMÓRIA DE CÁLCULO'!$F:$W,2,FALSE)))</f>
        <v/>
      </c>
      <c r="J211" s="2" t="str">
        <f ca="1">IF(OR(ISBLANK($E211),$E211="Total Geral"),"",IF(LEN($E211)&lt;6,"",VLOOKUP($E211,'[1]MEMÓRIA DE CÁLCULO'!$F:$W,17,FALSE)))</f>
        <v/>
      </c>
      <c r="K211" s="31" t="str">
        <f ca="1">IF(OR(ISBLANK($E211),$E211="Total Geral"),"",IF(LEN($E211)&lt;6,"",VLOOKUP($E211,'[1]MEMÓRIA DE CÁLCULO'!$F:$W,18,FALSE)))</f>
        <v/>
      </c>
      <c r="L211" s="32"/>
      <c r="M211" s="32"/>
      <c r="N211" s="33"/>
      <c r="O211" s="33"/>
      <c r="V211" s="2" t="e">
        <f>IF(ISBLANK($B211),0,COUNTIFS('[1]MEMÓRIA DE CÁLCULO'!$F:$F,'PLANILHA ORÇ.'!$B211))</f>
        <v>#VALUE!</v>
      </c>
    </row>
    <row r="212" spans="2:22" ht="45" x14ac:dyDescent="0.25">
      <c r="B212" s="29" t="s">
        <v>211</v>
      </c>
      <c r="E212" s="1" t="str">
        <f t="shared" ca="1" si="3"/>
        <v>10.01.01</v>
      </c>
      <c r="F212" s="30" t="str">
        <f ca="1">IF(OR($E212="",$E212="Total Geral"),"",IF(LEN($E212)&lt;6,VLOOKUP($E212,'[1]MEMÓRIA DE CÁLCULO'!$F:$W,2,FALSE),VLOOKUP($E212,'[1]MEMÓRIA DE CÁLCULO'!$F:$W,5,FALSE)))</f>
        <v>PREPARO MANUAL DE TERRENO,COMPREENDENDO ACERTO,RASPAGEM EVENTUAL ATE 0.30M DE PROFUNDIDADE E AFASTAMENTO LATERAL DO MATERIAL EXCEDENTE,INCLUSIVE COMPACTACAO MANUAL</v>
      </c>
      <c r="G212" s="1" t="str">
        <f ca="1">IF(OR(ISBLANK($E212),$E212="Total Geral"),"",IF(LEN($E212)&lt;6,"",VLOOKUP($E212,'[1]MEMÓRIA DE CÁLCULO'!$F:$W,3,FALSE)))</f>
        <v>01.005.0004-0</v>
      </c>
      <c r="H212" s="1" t="str">
        <f ca="1">IF(OR(ISBLANK($E212),$E212="Total Geral"),"",IF(LEN($E212)&lt;6,"",VLOOKUP($E212,'[1]MEMÓRIA DE CÁLCULO'!$F:$W,4,FALSE)))</f>
        <v>01.005.0004-A</v>
      </c>
      <c r="I212" s="2" t="str">
        <f ca="1">IF(OR(ISBLANK($E212),$E212="Total Geral"),"",IF(LEN($E212)&lt;6,"",VLOOKUP($E212,'[1]MEMÓRIA DE CÁLCULO'!$F:$W,2,FALSE)))</f>
        <v>EMOP</v>
      </c>
      <c r="J212" s="2" t="str">
        <f ca="1">IF(OR(ISBLANK($E212),$E212="Total Geral"),"",IF(LEN($E212)&lt;6,"",VLOOKUP($E212,'[1]MEMÓRIA DE CÁLCULO'!$F:$W,17,FALSE)))</f>
        <v>M2</v>
      </c>
      <c r="K212" s="31">
        <f ca="1">IF(OR(ISBLANK($E212),$E212="Total Geral"),"",IF(LEN($E212)&lt;6,"",VLOOKUP($E212,'[1]MEMÓRIA DE CÁLCULO'!$F:$W,18,FALSE)))</f>
        <v>1627.5</v>
      </c>
      <c r="L212" s="32"/>
      <c r="M212" s="32"/>
      <c r="N212" s="33"/>
      <c r="O212" s="33"/>
      <c r="V212" s="2" t="e">
        <f>IF(ISBLANK($B212),0,COUNTIFS('[1]MEMÓRIA DE CÁLCULO'!$F:$F,'PLANILHA ORÇ.'!$B212))</f>
        <v>#VALUE!</v>
      </c>
    </row>
    <row r="213" spans="2:22" x14ac:dyDescent="0.25">
      <c r="B213" s="29" t="s">
        <v>212</v>
      </c>
      <c r="E213" s="1" t="str">
        <f t="shared" ca="1" si="3"/>
        <v>10.02</v>
      </c>
      <c r="F213" s="30" t="str">
        <f ca="1">IF(OR($E213="",$E213="Total Geral"),"",IF(LEN($E213)&lt;6,VLOOKUP($E213,'[1]MEMÓRIA DE CÁLCULO'!$F:$W,2,FALSE),VLOOKUP($E213,'[1]MEMÓRIA DE CÁLCULO'!$F:$W,5,FALSE)))</f>
        <v>CARGA, DESCARGA E TRANSPORTE</v>
      </c>
      <c r="G213" s="1" t="str">
        <f ca="1">IF(OR(ISBLANK($E213),$E213="Total Geral"),"",IF(LEN($E213)&lt;6,"",VLOOKUP($E213,'[1]MEMÓRIA DE CÁLCULO'!$F:$W,3,FALSE)))</f>
        <v/>
      </c>
      <c r="H213" s="1" t="str">
        <f ca="1">IF(OR(ISBLANK($E213),$E213="Total Geral"),"",IF(LEN($E213)&lt;6,"",VLOOKUP($E213,'[1]MEMÓRIA DE CÁLCULO'!$F:$W,4,FALSE)))</f>
        <v/>
      </c>
      <c r="I213" s="2" t="str">
        <f ca="1">IF(OR(ISBLANK($E213),$E213="Total Geral"),"",IF(LEN($E213)&lt;6,"",VLOOKUP($E213,'[1]MEMÓRIA DE CÁLCULO'!$F:$W,2,FALSE)))</f>
        <v/>
      </c>
      <c r="J213" s="2" t="str">
        <f ca="1">IF(OR(ISBLANK($E213),$E213="Total Geral"),"",IF(LEN($E213)&lt;6,"",VLOOKUP($E213,'[1]MEMÓRIA DE CÁLCULO'!$F:$W,17,FALSE)))</f>
        <v/>
      </c>
      <c r="K213" s="31" t="str">
        <f ca="1">IF(OR(ISBLANK($E213),$E213="Total Geral"),"",IF(LEN($E213)&lt;6,"",VLOOKUP($E213,'[1]MEMÓRIA DE CÁLCULO'!$F:$W,18,FALSE)))</f>
        <v/>
      </c>
      <c r="L213" s="32"/>
      <c r="M213" s="32"/>
      <c r="N213" s="33"/>
      <c r="O213" s="33"/>
      <c r="V213" s="2" t="e">
        <f>IF(ISBLANK($B213),0,COUNTIFS('[1]MEMÓRIA DE CÁLCULO'!$F:$F,'PLANILHA ORÇ.'!$B213))</f>
        <v>#VALUE!</v>
      </c>
    </row>
    <row r="214" spans="2:22" ht="90" x14ac:dyDescent="0.25">
      <c r="B214" s="29" t="s">
        <v>213</v>
      </c>
      <c r="E214" s="1" t="str">
        <f t="shared" ca="1" si="3"/>
        <v>10.02.01</v>
      </c>
      <c r="F214" s="30" t="str">
        <f ca="1">IF(OR($E214="",$E214="Total Geral"),"",IF(LEN($E214)&lt;6,VLOOKUP($E214,'[1]MEMÓRIA DE CÁLCULO'!$F:$W,2,FALSE),VLOOKUP($E214,'[1]MEMÓRIA DE CÁLCULO'!$F:$W,5,FALSE)))</f>
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</c>
      <c r="G214" s="1" t="str">
        <f ca="1">IF(OR(ISBLANK($E214),$E214="Total Geral"),"",IF(LEN($E214)&lt;6,"",VLOOKUP($E214,'[1]MEMÓRIA DE CÁLCULO'!$F:$W,3,FALSE)))</f>
        <v>04.010.0047-0</v>
      </c>
      <c r="H214" s="1" t="str">
        <f ca="1">IF(OR(ISBLANK($E214),$E214="Total Geral"),"",IF(LEN($E214)&lt;6,"",VLOOKUP($E214,'[1]MEMÓRIA DE CÁLCULO'!$F:$W,4,FALSE)))</f>
        <v>04.010.0047-A</v>
      </c>
      <c r="I214" s="2" t="str">
        <f ca="1">IF(OR(ISBLANK($E214),$E214="Total Geral"),"",IF(LEN($E214)&lt;6,"",VLOOKUP($E214,'[1]MEMÓRIA DE CÁLCULO'!$F:$W,2,FALSE)))</f>
        <v>EMOP</v>
      </c>
      <c r="J214" s="2" t="str">
        <f ca="1">IF(OR(ISBLANK($E214),$E214="Total Geral"),"",IF(LEN($E214)&lt;6,"",VLOOKUP($E214,'[1]MEMÓRIA DE CÁLCULO'!$F:$W,17,FALSE)))</f>
        <v>T</v>
      </c>
      <c r="K214" s="31">
        <f ca="1">IF(OR(ISBLANK($E214),$E214="Total Geral"),"",IF(LEN($E214)&lt;6,"",VLOOKUP($E214,'[1]MEMÓRIA DE CÁLCULO'!$F:$W,18,FALSE)))</f>
        <v>830.02</v>
      </c>
      <c r="L214" s="32"/>
      <c r="M214" s="32"/>
      <c r="N214" s="33"/>
      <c r="O214" s="33"/>
      <c r="V214" s="2" t="e">
        <f>IF(ISBLANK($B214),0,COUNTIFS('[1]MEMÓRIA DE CÁLCULO'!$F:$F,'PLANILHA ORÇ.'!$B214))</f>
        <v>#VALUE!</v>
      </c>
    </row>
    <row r="215" spans="2:22" ht="45" x14ac:dyDescent="0.25">
      <c r="B215" s="29" t="s">
        <v>214</v>
      </c>
      <c r="E215" s="1" t="str">
        <f t="shared" ca="1" si="3"/>
        <v>10.02.02</v>
      </c>
      <c r="F215" s="30" t="str">
        <f ca="1">IF(OR($E215="",$E215="Total Geral"),"",IF(LEN($E215)&lt;6,VLOOKUP($E215,'[1]MEMÓRIA DE CÁLCULO'!$F:$W,2,FALSE),VLOOKUP($E215,'[1]MEMÓRIA DE CÁLCULO'!$F:$W,5,FALSE)))</f>
        <v>CARGA DE MATERIAL COM PA-CARREGADEIRA DE 1,30M3,EXCLUSIVE DESPESAS COM O CAMINHAO,COMPREENDENDO TEMPO COM ESPERA E OPERACAO PARA CARGAS DE 500T POR DIA DE 8H</v>
      </c>
      <c r="G215" s="1" t="str">
        <f ca="1">IF(OR(ISBLANK($E215),$E215="Total Geral"),"",IF(LEN($E215)&lt;6,"",VLOOKUP($E215,'[1]MEMÓRIA DE CÁLCULO'!$F:$W,3,FALSE)))</f>
        <v>04.012.0076-1</v>
      </c>
      <c r="H215" s="1" t="str">
        <f ca="1">IF(OR(ISBLANK($E215),$E215="Total Geral"),"",IF(LEN($E215)&lt;6,"",VLOOKUP($E215,'[1]MEMÓRIA DE CÁLCULO'!$F:$W,4,FALSE)))</f>
        <v>04.012.0076-B</v>
      </c>
      <c r="I215" s="2" t="str">
        <f ca="1">IF(OR(ISBLANK($E215),$E215="Total Geral"),"",IF(LEN($E215)&lt;6,"",VLOOKUP($E215,'[1]MEMÓRIA DE CÁLCULO'!$F:$W,2,FALSE)))</f>
        <v>EMOP</v>
      </c>
      <c r="J215" s="2" t="str">
        <f ca="1">IF(OR(ISBLANK($E215),$E215="Total Geral"),"",IF(LEN($E215)&lt;6,"",VLOOKUP($E215,'[1]MEMÓRIA DE CÁLCULO'!$F:$W,17,FALSE)))</f>
        <v>T</v>
      </c>
      <c r="K215" s="31">
        <f ca="1">IF(OR(ISBLANK($E215),$E215="Total Geral"),"",IF(LEN($E215)&lt;6,"",VLOOKUP($E215,'[1]MEMÓRIA DE CÁLCULO'!$F:$W,18,FALSE)))</f>
        <v>830.02</v>
      </c>
      <c r="L215" s="32"/>
      <c r="M215" s="32"/>
      <c r="N215" s="33"/>
      <c r="O215" s="33"/>
      <c r="V215" s="2" t="e">
        <f>IF(ISBLANK($B215),0,COUNTIFS('[1]MEMÓRIA DE CÁLCULO'!$F:$F,'PLANILHA ORÇ.'!$B215))</f>
        <v>#VALUE!</v>
      </c>
    </row>
    <row r="216" spans="2:22" ht="75" x14ac:dyDescent="0.25">
      <c r="B216" s="29" t="s">
        <v>215</v>
      </c>
      <c r="E216" s="1" t="str">
        <f t="shared" ca="1" si="3"/>
        <v>10.02.03</v>
      </c>
      <c r="F216" s="30" t="str">
        <f ca="1">IF(OR($E216="",$E216="Total Geral"),"",IF(LEN($E216)&lt;6,VLOOKUP($E216,'[1]MEMÓRIA DE CÁLCULO'!$F:$W,2,FALSE),VLOOKUP($E216,'[1]MEMÓRIA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DE17T</v>
      </c>
      <c r="G216" s="1" t="str">
        <f ca="1">IF(OR(ISBLANK($E216),$E216="Total Geral"),"",IF(LEN($E216)&lt;6,"",VLOOKUP($E216,'[1]MEMÓRIA DE CÁLCULO'!$F:$W,3,FALSE)))</f>
        <v>04.005.0163-0</v>
      </c>
      <c r="H216" s="1" t="str">
        <f ca="1">IF(OR(ISBLANK($E216),$E216="Total Geral"),"",IF(LEN($E216)&lt;6,"",VLOOKUP($E216,'[1]MEMÓRIA DE CÁLCULO'!$F:$W,4,FALSE)))</f>
        <v>04.005.0163-A</v>
      </c>
      <c r="I216" s="2" t="str">
        <f ca="1">IF(OR(ISBLANK($E216),$E216="Total Geral"),"",IF(LEN($E216)&lt;6,"",VLOOKUP($E216,'[1]MEMÓRIA DE CÁLCULO'!$F:$W,2,FALSE)))</f>
        <v>EMOP</v>
      </c>
      <c r="J216" s="2" t="str">
        <f ca="1">IF(OR(ISBLANK($E216),$E216="Total Geral"),"",IF(LEN($E216)&lt;6,"",VLOOKUP($E216,'[1]MEMÓRIA DE CÁLCULO'!$F:$W,17,FALSE)))</f>
        <v>T X KM</v>
      </c>
      <c r="K216" s="31">
        <f ca="1">IF(OR(ISBLANK($E216),$E216="Total Geral"),"",IF(LEN($E216)&lt;6,"",VLOOKUP($E216,'[1]MEMÓRIA DE CÁLCULO'!$F:$W,18,FALSE)))</f>
        <v>24402.58</v>
      </c>
      <c r="L216" s="32"/>
      <c r="M216" s="32"/>
      <c r="N216" s="33"/>
      <c r="O216" s="33"/>
      <c r="V216" s="2" t="e">
        <f>IF(ISBLANK($B216),0,COUNTIFS('[1]MEMÓRIA DE CÁLCULO'!$F:$F,'PLANILHA ORÇ.'!$B216))</f>
        <v>#VALUE!</v>
      </c>
    </row>
    <row r="217" spans="2:22" ht="45" x14ac:dyDescent="0.25">
      <c r="B217" s="29" t="s">
        <v>216</v>
      </c>
      <c r="E217" s="1" t="str">
        <f t="shared" ca="1" si="3"/>
        <v>10.02.04</v>
      </c>
      <c r="F217" s="30" t="str">
        <f ca="1">IF(OR($E217="",$E217="Total Geral"),"",IF(LEN($E217)&lt;6,VLOOKUP($E217,'[1]MEMÓRIA DE CÁLCULO'!$F:$W,2,FALSE),VLOOKUP($E217,'[1]MEMÓRIA DE CÁLCULO'!$F:$W,5,FALSE)))</f>
        <v>Serviço de disposição final de material inerte, proveniente de escavação em geral, em local adequado e licenciado por órgão ambiental competente, conforme legislação vigente.</v>
      </c>
      <c r="G217" s="1" t="str">
        <f ca="1">IF(OR(ISBLANK($E217),$E217="Total Geral"),"",IF(LEN($E217)&lt;6,"",VLOOKUP($E217,'[1]MEMÓRIA DE CÁLCULO'!$F:$W,3,FALSE)))</f>
        <v>TC 10.05.0701 (/)</v>
      </c>
      <c r="H217" s="1" t="str">
        <f ca="1">IF(OR(ISBLANK($E217),$E217="Total Geral"),"",IF(LEN($E217)&lt;6,"",VLOOKUP($E217,'[1]MEMÓRIA DE CÁLCULO'!$F:$W,4,FALSE)))</f>
        <v>TC 10.05.0701 (/)</v>
      </c>
      <c r="I217" s="2" t="str">
        <f ca="1">IF(OR(ISBLANK($E217),$E217="Total Geral"),"",IF(LEN($E217)&lt;6,"",VLOOKUP($E217,'[1]MEMÓRIA DE CÁLCULO'!$F:$W,2,FALSE)))</f>
        <v>SCO</v>
      </c>
      <c r="J217" s="2" t="str">
        <f ca="1">IF(OR(ISBLANK($E217),$E217="Total Geral"),"",IF(LEN($E217)&lt;6,"",VLOOKUP($E217,'[1]MEMÓRIA DE CÁLCULO'!$F:$W,17,FALSE)))</f>
        <v>t</v>
      </c>
      <c r="K217" s="31">
        <f ca="1">IF(OR(ISBLANK($E217),$E217="Total Geral"),"",IF(LEN($E217)&lt;6,"",VLOOKUP($E217,'[1]MEMÓRIA DE CÁLCULO'!$F:$W,18,FALSE)))</f>
        <v>830.02</v>
      </c>
      <c r="L217" s="32"/>
      <c r="M217" s="32"/>
      <c r="N217" s="33"/>
      <c r="O217" s="33"/>
      <c r="V217" s="2" t="e">
        <f>IF(ISBLANK($B217),0,COUNTIFS('[1]MEMÓRIA DE CÁLCULO'!$F:$F,'PLANILHA ORÇ.'!$B217))</f>
        <v>#VALUE!</v>
      </c>
    </row>
    <row r="218" spans="2:22" x14ac:dyDescent="0.25">
      <c r="B218" s="29" t="s">
        <v>217</v>
      </c>
      <c r="E218" s="1" t="str">
        <f t="shared" ref="E218:E281" ca="1" si="4">IF(OFFSET(E218,0,-3)=0,"",OFFSET(E218,0,-3))</f>
        <v>10.03</v>
      </c>
      <c r="F218" s="30" t="str">
        <f ca="1">IF(OR($E218="",$E218="Total Geral"),"",IF(LEN($E218)&lt;6,VLOOKUP($E218,'[1]MEMÓRIA DE CÁLCULO'!$F:$W,2,FALSE),VLOOKUP($E218,'[1]MEMÓRIA DE CÁLCULO'!$F:$W,5,FALSE)))</f>
        <v>SERVIÇOS COMPLEMENTARES</v>
      </c>
      <c r="G218" s="1" t="str">
        <f ca="1">IF(OR(ISBLANK($E218),$E218="Total Geral"),"",IF(LEN($E218)&lt;6,"",VLOOKUP($E218,'[1]MEMÓRIA DE CÁLCULO'!$F:$W,3,FALSE)))</f>
        <v/>
      </c>
      <c r="H218" s="1" t="str">
        <f ca="1">IF(OR(ISBLANK($E218),$E218="Total Geral"),"",IF(LEN($E218)&lt;6,"",VLOOKUP($E218,'[1]MEMÓRIA DE CÁLCULO'!$F:$W,4,FALSE)))</f>
        <v/>
      </c>
      <c r="I218" s="2" t="str">
        <f ca="1">IF(OR(ISBLANK($E218),$E218="Total Geral"),"",IF(LEN($E218)&lt;6,"",VLOOKUP($E218,'[1]MEMÓRIA DE CÁLCULO'!$F:$W,2,FALSE)))</f>
        <v/>
      </c>
      <c r="J218" s="2" t="str">
        <f ca="1">IF(OR(ISBLANK($E218),$E218="Total Geral"),"",IF(LEN($E218)&lt;6,"",VLOOKUP($E218,'[1]MEMÓRIA DE CÁLCULO'!$F:$W,17,FALSE)))</f>
        <v/>
      </c>
      <c r="K218" s="31" t="str">
        <f ca="1">IF(OR(ISBLANK($E218),$E218="Total Geral"),"",IF(LEN($E218)&lt;6,"",VLOOKUP($E218,'[1]MEMÓRIA DE CÁLCULO'!$F:$W,18,FALSE)))</f>
        <v/>
      </c>
      <c r="L218" s="32"/>
      <c r="M218" s="32"/>
      <c r="N218" s="33"/>
      <c r="O218" s="33"/>
      <c r="V218" s="2" t="e">
        <f>IF(ISBLANK($B218),0,COUNTIFS('[1]MEMÓRIA DE CÁLCULO'!$F:$F,'PLANILHA ORÇ.'!$B218))</f>
        <v>#VALUE!</v>
      </c>
    </row>
    <row r="219" spans="2:22" ht="30" x14ac:dyDescent="0.25">
      <c r="B219" s="29" t="s">
        <v>218</v>
      </c>
      <c r="E219" s="1" t="str">
        <f t="shared" ca="1" si="4"/>
        <v>10.03.01</v>
      </c>
      <c r="F219" s="30" t="str">
        <f ca="1">IF(OR($E219="",$E219="Total Geral"),"",IF(LEN($E219)&lt;6,VLOOKUP($E219,'[1]MEMÓRIA DE CÁLCULO'!$F:$W,2,FALSE),VLOOKUP($E219,'[1]MEMÓRIA DE CÁLCULO'!$F:$W,5,FALSE)))</f>
        <v>TRANSPORTE DE MATERIAIS ENCOSTA ABAIXO,SERVICO INTEIRAMENTEMANUAL,INCLUSIVE CARGA E DESCARGA</v>
      </c>
      <c r="G219" s="1" t="str">
        <f ca="1">IF(OR(ISBLANK($E219),$E219="Total Geral"),"",IF(LEN($E219)&lt;6,"",VLOOKUP($E219,'[1]MEMÓRIA DE CÁLCULO'!$F:$W,3,FALSE)))</f>
        <v>05.001.0186-0</v>
      </c>
      <c r="H219" s="1" t="str">
        <f ca="1">IF(OR(ISBLANK($E219),$E219="Total Geral"),"",IF(LEN($E219)&lt;6,"",VLOOKUP($E219,'[1]MEMÓRIA DE CÁLCULO'!$F:$W,4,FALSE)))</f>
        <v>05.001.0186-A</v>
      </c>
      <c r="I219" s="2" t="str">
        <f ca="1">IF(OR(ISBLANK($E219),$E219="Total Geral"),"",IF(LEN($E219)&lt;6,"",VLOOKUP($E219,'[1]MEMÓRIA DE CÁLCULO'!$F:$W,2,FALSE)))</f>
        <v>EMOP</v>
      </c>
      <c r="J219" s="2" t="str">
        <f ca="1">IF(OR(ISBLANK($E219),$E219="Total Geral"),"",IF(LEN($E219)&lt;6,"",VLOOKUP($E219,'[1]MEMÓRIA DE CÁLCULO'!$F:$W,17,FALSE)))</f>
        <v>TXM</v>
      </c>
      <c r="K219" s="31">
        <f ca="1">IF(OR(ISBLANK($E219),$E219="Total Geral"),"",IF(LEN($E219)&lt;6,"",VLOOKUP($E219,'[1]MEMÓRIA DE CÁLCULO'!$F:$W,18,FALSE)))</f>
        <v>83002.5</v>
      </c>
      <c r="L219" s="32"/>
      <c r="M219" s="32"/>
      <c r="N219" s="33"/>
      <c r="O219" s="33"/>
      <c r="V219" s="2" t="e">
        <f>IF(ISBLANK($B219),0,COUNTIFS('[1]MEMÓRIA DE CÁLCULO'!$F:$F,'PLANILHA ORÇ.'!$B219))</f>
        <v>#VALUE!</v>
      </c>
    </row>
    <row r="220" spans="2:22" x14ac:dyDescent="0.25">
      <c r="B220" s="29" t="s">
        <v>219</v>
      </c>
      <c r="E220" s="1" t="str">
        <f t="shared" ca="1" si="4"/>
        <v>10.03.02</v>
      </c>
      <c r="F220" s="30" t="str">
        <f ca="1">IF(OR($E220="",$E220="Total Geral"),"",IF(LEN($E220)&lt;6,VLOOKUP($E220,'[1]MEMÓRIA DE CÁLCULO'!$F:$W,2,FALSE),VLOOKUP($E220,'[1]MEMÓRIA DE CÁLCULO'!$F:$W,5,FALSE)))</f>
        <v>ENSACAMENTO DE MATERIAL A GRANEL</v>
      </c>
      <c r="G220" s="1" t="str">
        <f ca="1">IF(OR(ISBLANK($E220),$E220="Total Geral"),"",IF(LEN($E220)&lt;6,"",VLOOKUP($E220,'[1]MEMÓRIA DE CÁLCULO'!$F:$W,3,FALSE)))</f>
        <v>05.001.0190-5</v>
      </c>
      <c r="H220" s="1" t="str">
        <f ca="1">IF(OR(ISBLANK($E220),$E220="Total Geral"),"",IF(LEN($E220)&lt;6,"",VLOOKUP($E220,'[1]MEMÓRIA DE CÁLCULO'!$F:$W,4,FALSE)))</f>
        <v>05.001.0190-F</v>
      </c>
      <c r="I220" s="2" t="str">
        <f ca="1">IF(OR(ISBLANK($E220),$E220="Total Geral"),"",IF(LEN($E220)&lt;6,"",VLOOKUP($E220,'[1]MEMÓRIA DE CÁLCULO'!$F:$W,2,FALSE)))</f>
        <v>COMPOSIÇÃO</v>
      </c>
      <c r="J220" s="2" t="str">
        <f ca="1">IF(OR(ISBLANK($E220),$E220="Total Geral"),"",IF(LEN($E220)&lt;6,"",VLOOKUP($E220,'[1]MEMÓRIA DE CÁLCULO'!$F:$W,17,FALSE)))</f>
        <v>M3</v>
      </c>
      <c r="K220" s="31">
        <f ca="1">IF(OR(ISBLANK($E220),$E220="Total Geral"),"",IF(LEN($E220)&lt;6,"",VLOOKUP($E220,'[1]MEMÓRIA DE CÁLCULO'!$F:$W,18,FALSE)))</f>
        <v>634.72</v>
      </c>
      <c r="L220" s="32"/>
      <c r="M220" s="32"/>
      <c r="N220" s="33"/>
      <c r="O220" s="33"/>
      <c r="V220" s="2" t="e">
        <f>IF(ISBLANK($B220),0,COUNTIFS('[1]MEMÓRIA DE CÁLCULO'!$F:$F,'PLANILHA ORÇ.'!$B220))</f>
        <v>#VALUE!</v>
      </c>
    </row>
    <row r="221" spans="2:22" x14ac:dyDescent="0.25">
      <c r="B221" s="29" t="s">
        <v>220</v>
      </c>
      <c r="E221" s="1" t="str">
        <f t="shared" ca="1" si="4"/>
        <v>10.04</v>
      </c>
      <c r="F221" s="30" t="str">
        <f ca="1">IF(OR($E221="",$E221="Total Geral"),"",IF(LEN($E221)&lt;6,VLOOKUP($E221,'[1]MEMÓRIA DE CÁLCULO'!$F:$W,2,FALSE),VLOOKUP($E221,'[1]MEMÓRIA DE CÁLCULO'!$F:$W,5,FALSE)))</f>
        <v>BIOMANTA</v>
      </c>
      <c r="G221" s="1" t="str">
        <f ca="1">IF(OR(ISBLANK($E221),$E221="Total Geral"),"",IF(LEN($E221)&lt;6,"",VLOOKUP($E221,'[1]MEMÓRIA DE CÁLCULO'!$F:$W,3,FALSE)))</f>
        <v/>
      </c>
      <c r="H221" s="1" t="str">
        <f ca="1">IF(OR(ISBLANK($E221),$E221="Total Geral"),"",IF(LEN($E221)&lt;6,"",VLOOKUP($E221,'[1]MEMÓRIA DE CÁLCULO'!$F:$W,4,FALSE)))</f>
        <v/>
      </c>
      <c r="I221" s="2" t="str">
        <f ca="1">IF(OR(ISBLANK($E221),$E221="Total Geral"),"",IF(LEN($E221)&lt;6,"",VLOOKUP($E221,'[1]MEMÓRIA DE CÁLCULO'!$F:$W,2,FALSE)))</f>
        <v/>
      </c>
      <c r="J221" s="2" t="str">
        <f ca="1">IF(OR(ISBLANK($E221),$E221="Total Geral"),"",IF(LEN($E221)&lt;6,"",VLOOKUP($E221,'[1]MEMÓRIA DE CÁLCULO'!$F:$W,17,FALSE)))</f>
        <v/>
      </c>
      <c r="K221" s="31" t="str">
        <f ca="1">IF(OR(ISBLANK($E221),$E221="Total Geral"),"",IF(LEN($E221)&lt;6,"",VLOOKUP($E221,'[1]MEMÓRIA DE CÁLCULO'!$F:$W,18,FALSE)))</f>
        <v/>
      </c>
      <c r="L221" s="32"/>
      <c r="M221" s="32"/>
      <c r="N221" s="33"/>
      <c r="O221" s="33"/>
      <c r="V221" s="2" t="e">
        <f>IF(ISBLANK($B221),0,COUNTIFS('[1]MEMÓRIA DE CÁLCULO'!$F:$F,'PLANILHA ORÇ.'!$B221))</f>
        <v>#VALUE!</v>
      </c>
    </row>
    <row r="222" spans="2:22" ht="45" x14ac:dyDescent="0.25">
      <c r="B222" s="29" t="s">
        <v>221</v>
      </c>
      <c r="E222" s="1" t="str">
        <f t="shared" ca="1" si="4"/>
        <v>10.04.01</v>
      </c>
      <c r="F222" s="30" t="str">
        <f ca="1">IF(OR($E222="",$E222="Total Geral"),"",IF(LEN($E222)&lt;6,VLOOKUP($E222,'[1]MEMÓRIA DE CÁLCULO'!$F:$W,2,FALSE),VLOOKUP($E222,'[1]MEMÓRIA DE CÁLCULO'!$F:$W,5,FALSE)))</f>
        <v>Biomanta vegetal para quantidades superiores a 1.000,00m2, incluindo coveamento, plantio de sementes de espécies nativas da região, insumos para adubação e irrigação.  Fornecimento e colocação.</v>
      </c>
      <c r="G222" s="1" t="str">
        <f ca="1">IF(OR(ISBLANK($E222),$E222="Total Geral"),"",IF(LEN($E222)&lt;6,"",VLOOKUP($E222,'[1]MEMÓRIA DE CÁLCULO'!$F:$W,3,FALSE)))</f>
        <v>PJ 05.10.0600 (/)</v>
      </c>
      <c r="H222" s="1" t="str">
        <f ca="1">IF(OR(ISBLANK($E222),$E222="Total Geral"),"",IF(LEN($E222)&lt;6,"",VLOOKUP($E222,'[1]MEMÓRIA DE CÁLCULO'!$F:$W,4,FALSE)))</f>
        <v>PJ 04.10.0600 (/)</v>
      </c>
      <c r="I222" s="2" t="str">
        <f ca="1">IF(OR(ISBLANK($E222),$E222="Total Geral"),"",IF(LEN($E222)&lt;6,"",VLOOKUP($E222,'[1]MEMÓRIA DE CÁLCULO'!$F:$W,2,FALSE)))</f>
        <v>SCO</v>
      </c>
      <c r="J222" s="2" t="str">
        <f ca="1">IF(OR(ISBLANK($E222),$E222="Total Geral"),"",IF(LEN($E222)&lt;6,"",VLOOKUP($E222,'[1]MEMÓRIA DE CÁLCULO'!$F:$W,17,FALSE)))</f>
        <v>m2</v>
      </c>
      <c r="K222" s="31">
        <f ca="1">IF(OR(ISBLANK($E222),$E222="Total Geral"),"",IF(LEN($E222)&lt;6,"",VLOOKUP($E222,'[1]MEMÓRIA DE CÁLCULO'!$F:$W,18,FALSE)))</f>
        <v>1627.5</v>
      </c>
      <c r="L222" s="32"/>
      <c r="M222" s="32"/>
      <c r="N222" s="33"/>
      <c r="O222" s="33"/>
      <c r="V222" s="2" t="e">
        <f>IF(ISBLANK($B222),0,COUNTIFS('[1]MEMÓRIA DE CÁLCULO'!$F:$F,'PLANILHA ORÇ.'!$B222))</f>
        <v>#VALUE!</v>
      </c>
    </row>
    <row r="223" spans="2:22" ht="105" x14ac:dyDescent="0.25">
      <c r="B223" s="29" t="s">
        <v>222</v>
      </c>
      <c r="E223" s="1" t="str">
        <f t="shared" ca="1" si="4"/>
        <v>10.04.02</v>
      </c>
      <c r="F223" s="30" t="str">
        <f ca="1">IF(OR($E223="",$E223="Total Geral"),"",IF(LEN($E223)&lt;6,VLOOKUP($E223,'[1]MEMÓRIA DE CÁLCULO'!$F:$W,2,FALSE),VLOOKUP($E223,'[1]MEMÓRIA DE CÁLCULO'!$F:$W,5,FALSE)))</f>
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</c>
      <c r="G223" s="1" t="str">
        <f ca="1">IF(OR(ISBLANK($E223),$E223="Total Geral"),"",IF(LEN($E223)&lt;6,"",VLOOKUP($E223,'[1]MEMÓRIA DE CÁLCULO'!$F:$W,3,FALSE)))</f>
        <v>ET 25.05.0050 (A)</v>
      </c>
      <c r="H223" s="1" t="str">
        <f ca="1">IF(OR(ISBLANK($E223),$E223="Total Geral"),"",IF(LEN($E223)&lt;6,"",VLOOKUP($E223,'[1]MEMÓRIA DE CÁLCULO'!$F:$W,4,FALSE)))</f>
        <v>ET 24.05.0050 (A)</v>
      </c>
      <c r="I223" s="2" t="str">
        <f ca="1">IF(OR(ISBLANK($E223),$E223="Total Geral"),"",IF(LEN($E223)&lt;6,"",VLOOKUP($E223,'[1]MEMÓRIA DE CÁLCULO'!$F:$W,2,FALSE)))</f>
        <v>SCO</v>
      </c>
      <c r="J223" s="2" t="str">
        <f ca="1">IF(OR(ISBLANK($E223),$E223="Total Geral"),"",IF(LEN($E223)&lt;6,"",VLOOKUP($E223,'[1]MEMÓRIA DE CÁLCULO'!$F:$W,17,FALSE)))</f>
        <v>m</v>
      </c>
      <c r="K223" s="31">
        <f ca="1">IF(OR(ISBLANK($E223),$E223="Total Geral"),"",IF(LEN($E223)&lt;6,"",VLOOKUP($E223,'[1]MEMÓRIA DE CÁLCULO'!$F:$W,18,FALSE)))</f>
        <v>186</v>
      </c>
      <c r="L223" s="32"/>
      <c r="M223" s="32"/>
      <c r="N223" s="33"/>
      <c r="O223" s="33"/>
      <c r="V223" s="2" t="e">
        <f>IF(ISBLANK($B223),0,COUNTIFS('[1]MEMÓRIA DE CÁLCULO'!$F:$F,'PLANILHA ORÇ.'!$B223))</f>
        <v>#VALUE!</v>
      </c>
    </row>
    <row r="224" spans="2:22" x14ac:dyDescent="0.25">
      <c r="B224" s="29" t="s">
        <v>223</v>
      </c>
      <c r="E224" s="1" t="str">
        <f t="shared" ca="1" si="4"/>
        <v>11</v>
      </c>
      <c r="F224" s="30" t="str">
        <f ca="1">IF(OR($E224="",$E224="Total Geral"),"",IF(LEN($E224)&lt;6,VLOOKUP($E224,'[1]MEMÓRIA DE CÁLCULO'!$F:$W,2,FALSE),VLOOKUP($E224,'[1]MEMÓRIA DE CÁLCULO'!$F:$W,5,FALSE)))</f>
        <v>SISTEMAS DE DRENAGEM</v>
      </c>
      <c r="G224" s="1" t="str">
        <f ca="1">IF(OR(ISBLANK($E224),$E224="Total Geral"),"",IF(LEN($E224)&lt;6,"",VLOOKUP($E224,'[1]MEMÓRIA DE CÁLCULO'!$F:$W,3,FALSE)))</f>
        <v/>
      </c>
      <c r="H224" s="1" t="str">
        <f ca="1">IF(OR(ISBLANK($E224),$E224="Total Geral"),"",IF(LEN($E224)&lt;6,"",VLOOKUP($E224,'[1]MEMÓRIA DE CÁLCULO'!$F:$W,4,FALSE)))</f>
        <v/>
      </c>
      <c r="I224" s="2" t="str">
        <f ca="1">IF(OR(ISBLANK($E224),$E224="Total Geral"),"",IF(LEN($E224)&lt;6,"",VLOOKUP($E224,'[1]MEMÓRIA DE CÁLCULO'!$F:$W,2,FALSE)))</f>
        <v/>
      </c>
      <c r="J224" s="2" t="str">
        <f ca="1">IF(OR(ISBLANK($E224),$E224="Total Geral"),"",IF(LEN($E224)&lt;6,"",VLOOKUP($E224,'[1]MEMÓRIA DE CÁLCULO'!$F:$W,17,FALSE)))</f>
        <v/>
      </c>
      <c r="K224" s="31" t="str">
        <f ca="1">IF(OR(ISBLANK($E224),$E224="Total Geral"),"",IF(LEN($E224)&lt;6,"",VLOOKUP($E224,'[1]MEMÓRIA DE CÁLCULO'!$F:$W,18,FALSE)))</f>
        <v/>
      </c>
      <c r="L224" s="32"/>
      <c r="M224" s="32"/>
      <c r="N224" s="33"/>
      <c r="O224" s="33"/>
      <c r="V224" s="2" t="e">
        <f>IF(ISBLANK($B224),0,COUNTIFS('[1]MEMÓRIA DE CÁLCULO'!$F:$F,'PLANILHA ORÇ.'!$B224))</f>
        <v>#VALUE!</v>
      </c>
    </row>
    <row r="225" spans="2:22" x14ac:dyDescent="0.25">
      <c r="B225" s="29" t="s">
        <v>224</v>
      </c>
      <c r="E225" s="1" t="str">
        <f t="shared" ca="1" si="4"/>
        <v>11.01</v>
      </c>
      <c r="F225" s="30" t="str">
        <f ca="1">IF(OR($E225="",$E225="Total Geral"),"",IF(LEN($E225)&lt;6,VLOOKUP($E225,'[1]MEMÓRIA DE CÁLCULO'!$F:$W,2,FALSE),VLOOKUP($E225,'[1]MEMÓRIA DE CÁLCULO'!$F:$W,5,FALSE)))</f>
        <v>PREPARO DO TERRENO</v>
      </c>
      <c r="G225" s="1" t="str">
        <f ca="1">IF(OR(ISBLANK($E225),$E225="Total Geral"),"",IF(LEN($E225)&lt;6,"",VLOOKUP($E225,'[1]MEMÓRIA DE CÁLCULO'!$F:$W,3,FALSE)))</f>
        <v/>
      </c>
      <c r="H225" s="1" t="str">
        <f ca="1">IF(OR(ISBLANK($E225),$E225="Total Geral"),"",IF(LEN($E225)&lt;6,"",VLOOKUP($E225,'[1]MEMÓRIA DE CÁLCULO'!$F:$W,4,FALSE)))</f>
        <v/>
      </c>
      <c r="I225" s="2" t="str">
        <f ca="1">IF(OR(ISBLANK($E225),$E225="Total Geral"),"",IF(LEN($E225)&lt;6,"",VLOOKUP($E225,'[1]MEMÓRIA DE CÁLCULO'!$F:$W,2,FALSE)))</f>
        <v/>
      </c>
      <c r="J225" s="2" t="str">
        <f ca="1">IF(OR(ISBLANK($E225),$E225="Total Geral"),"",IF(LEN($E225)&lt;6,"",VLOOKUP($E225,'[1]MEMÓRIA DE CÁLCULO'!$F:$W,17,FALSE)))</f>
        <v/>
      </c>
      <c r="K225" s="31" t="str">
        <f ca="1">IF(OR(ISBLANK($E225),$E225="Total Geral"),"",IF(LEN($E225)&lt;6,"",VLOOKUP($E225,'[1]MEMÓRIA DE CÁLCULO'!$F:$W,18,FALSE)))</f>
        <v/>
      </c>
      <c r="L225" s="32"/>
      <c r="M225" s="32"/>
      <c r="N225" s="33"/>
      <c r="O225" s="33"/>
      <c r="V225" s="2" t="e">
        <f>IF(ISBLANK($B225),0,COUNTIFS('[1]MEMÓRIA DE CÁLCULO'!$F:$F,'PLANILHA ORÇ.'!$B225))</f>
        <v>#VALUE!</v>
      </c>
    </row>
    <row r="226" spans="2:22" ht="45" x14ac:dyDescent="0.25">
      <c r="B226" s="29" t="s">
        <v>225</v>
      </c>
      <c r="E226" s="1" t="str">
        <f t="shared" ca="1" si="4"/>
        <v>11.01.01</v>
      </c>
      <c r="F226" s="30" t="str">
        <f ca="1">IF(OR($E226="",$E226="Total Geral"),"",IF(LEN($E226)&lt;6,VLOOKUP($E226,'[1]MEMÓRIA DE CÁLCULO'!$F:$W,2,FALSE),VLOOKUP($E226,'[1]MEMÓRIA DE CÁLCULO'!$F:$W,5,FALSE)))</f>
        <v>PREPARO MANUAL DE TERRENO,COMPREENDENDO ACERTO,RASPAGEM EVENTUAL ATE 0.30M DE PROFUNDIDADE E AFASTAMENTO LATERAL DO MATERIAL EXCEDENTE,INCLUSIVE COMPACTACAO MANUAL</v>
      </c>
      <c r="G226" s="1" t="str">
        <f ca="1">IF(OR(ISBLANK($E226),$E226="Total Geral"),"",IF(LEN($E226)&lt;6,"",VLOOKUP($E226,'[1]MEMÓRIA DE CÁLCULO'!$F:$W,3,FALSE)))</f>
        <v>01.005.0004-0</v>
      </c>
      <c r="H226" s="1" t="str">
        <f ca="1">IF(OR(ISBLANK($E226),$E226="Total Geral"),"",IF(LEN($E226)&lt;6,"",VLOOKUP($E226,'[1]MEMÓRIA DE CÁLCULO'!$F:$W,4,FALSE)))</f>
        <v>01.005.0004-A</v>
      </c>
      <c r="I226" s="2" t="str">
        <f ca="1">IF(OR(ISBLANK($E226),$E226="Total Geral"),"",IF(LEN($E226)&lt;6,"",VLOOKUP($E226,'[1]MEMÓRIA DE CÁLCULO'!$F:$W,2,FALSE)))</f>
        <v>EMOP</v>
      </c>
      <c r="J226" s="2" t="str">
        <f ca="1">IF(OR(ISBLANK($E226),$E226="Total Geral"),"",IF(LEN($E226)&lt;6,"",VLOOKUP($E226,'[1]MEMÓRIA DE CÁLCULO'!$F:$W,17,FALSE)))</f>
        <v>M2</v>
      </c>
      <c r="K226" s="31">
        <f ca="1">IF(OR(ISBLANK($E226),$E226="Total Geral"),"",IF(LEN($E226)&lt;6,"",VLOOKUP($E226,'[1]MEMÓRIA DE CÁLCULO'!$F:$W,18,FALSE)))</f>
        <v>1300</v>
      </c>
      <c r="L226" s="32"/>
      <c r="M226" s="32"/>
      <c r="N226" s="33"/>
      <c r="O226" s="33"/>
      <c r="V226" s="2" t="e">
        <f>IF(ISBLANK($B226),0,COUNTIFS('[1]MEMÓRIA DE CÁLCULO'!$F:$F,'PLANILHA ORÇ.'!$B226))</f>
        <v>#VALUE!</v>
      </c>
    </row>
    <row r="227" spans="2:22" x14ac:dyDescent="0.25">
      <c r="B227" s="29" t="s">
        <v>226</v>
      </c>
      <c r="E227" s="1" t="str">
        <f t="shared" ca="1" si="4"/>
        <v>11.02</v>
      </c>
      <c r="F227" s="30" t="str">
        <f ca="1">IF(OR($E227="",$E227="Total Geral"),"",IF(LEN($E227)&lt;6,VLOOKUP($E227,'[1]MEMÓRIA DE CÁLCULO'!$F:$W,2,FALSE),VLOOKUP($E227,'[1]MEMÓRIA DE CÁLCULO'!$F:$W,5,FALSE)))</f>
        <v>LOCAÇÃO DA OBRA</v>
      </c>
      <c r="G227" s="1" t="str">
        <f ca="1">IF(OR(ISBLANK($E227),$E227="Total Geral"),"",IF(LEN($E227)&lt;6,"",VLOOKUP($E227,'[1]MEMÓRIA DE CÁLCULO'!$F:$W,3,FALSE)))</f>
        <v/>
      </c>
      <c r="H227" s="1" t="str">
        <f ca="1">IF(OR(ISBLANK($E227),$E227="Total Geral"),"",IF(LEN($E227)&lt;6,"",VLOOKUP($E227,'[1]MEMÓRIA DE CÁLCULO'!$F:$W,4,FALSE)))</f>
        <v/>
      </c>
      <c r="I227" s="2" t="str">
        <f ca="1">IF(OR(ISBLANK($E227),$E227="Total Geral"),"",IF(LEN($E227)&lt;6,"",VLOOKUP($E227,'[1]MEMÓRIA DE CÁLCULO'!$F:$W,2,FALSE)))</f>
        <v/>
      </c>
      <c r="J227" s="2" t="str">
        <f ca="1">IF(OR(ISBLANK($E227),$E227="Total Geral"),"",IF(LEN($E227)&lt;6,"",VLOOKUP($E227,'[1]MEMÓRIA DE CÁLCULO'!$F:$W,17,FALSE)))</f>
        <v/>
      </c>
      <c r="K227" s="31" t="str">
        <f ca="1">IF(OR(ISBLANK($E227),$E227="Total Geral"),"",IF(LEN($E227)&lt;6,"",VLOOKUP($E227,'[1]MEMÓRIA DE CÁLCULO'!$F:$W,18,FALSE)))</f>
        <v/>
      </c>
      <c r="L227" s="32"/>
      <c r="M227" s="32"/>
      <c r="N227" s="33"/>
      <c r="O227" s="33"/>
      <c r="V227" s="2" t="e">
        <f>IF(ISBLANK($B227),0,COUNTIFS('[1]MEMÓRIA DE CÁLCULO'!$F:$F,'PLANILHA ORÇ.'!$B227))</f>
        <v>#VALUE!</v>
      </c>
    </row>
    <row r="228" spans="2:22" ht="60" x14ac:dyDescent="0.25">
      <c r="B228" s="29" t="s">
        <v>227</v>
      </c>
      <c r="E228" s="1" t="str">
        <f t="shared" ca="1" si="4"/>
        <v>11.02.01</v>
      </c>
      <c r="F228" s="30" t="str">
        <f ca="1">IF(OR($E228="",$E228="Total Geral"),"",IF(LEN($E228)&lt;6,VLOOKUP($E228,'[1]MEMÓRIA DE CÁLCULO'!$F:$W,2,FALSE),VLOOKUP($E228,'[1]MEMÓRIA DE CÁLCULO'!$F:$W,5,FALSE)))</f>
        <v>LOCACAO DE OBRA COM APARELHO TOPOGRAFICO SOBRE CERCA DE MARCACAO,INCLUSIVE CONSTRUCAO DESTA E SUA PRE-LOCACAO E O FORNECIMENTO DO MATERIAL E TENDO POR MEDICAO O PERIMETRO A CONSTRUIR</v>
      </c>
      <c r="G228" s="1" t="str">
        <f ca="1">IF(OR(ISBLANK($E228),$E228="Total Geral"),"",IF(LEN($E228)&lt;6,"",VLOOKUP($E228,'[1]MEMÓRIA DE CÁLCULO'!$F:$W,3,FALSE)))</f>
        <v>01.018.0002-0</v>
      </c>
      <c r="H228" s="1" t="str">
        <f ca="1">IF(OR(ISBLANK($E228),$E228="Total Geral"),"",IF(LEN($E228)&lt;6,"",VLOOKUP($E228,'[1]MEMÓRIA DE CÁLCULO'!$F:$W,4,FALSE)))</f>
        <v>01.018.0002-A</v>
      </c>
      <c r="I228" s="2" t="str">
        <f ca="1">IF(OR(ISBLANK($E228),$E228="Total Geral"),"",IF(LEN($E228)&lt;6,"",VLOOKUP($E228,'[1]MEMÓRIA DE CÁLCULO'!$F:$W,2,FALSE)))</f>
        <v>EMOP</v>
      </c>
      <c r="J228" s="2" t="str">
        <f ca="1">IF(OR(ISBLANK($E228),$E228="Total Geral"),"",IF(LEN($E228)&lt;6,"",VLOOKUP($E228,'[1]MEMÓRIA DE CÁLCULO'!$F:$W,17,FALSE)))</f>
        <v>M</v>
      </c>
      <c r="K228" s="31">
        <f ca="1">IF(OR(ISBLANK($E228),$E228="Total Geral"),"",IF(LEN($E228)&lt;6,"",VLOOKUP($E228,'[1]MEMÓRIA DE CÁLCULO'!$F:$W,18,FALSE)))</f>
        <v>260</v>
      </c>
      <c r="L228" s="32"/>
      <c r="M228" s="32"/>
      <c r="N228" s="33"/>
      <c r="O228" s="33"/>
      <c r="V228" s="2" t="e">
        <f>IF(ISBLANK($B228),0,COUNTIFS('[1]MEMÓRIA DE CÁLCULO'!$F:$F,'PLANILHA ORÇ.'!$B228))</f>
        <v>#VALUE!</v>
      </c>
    </row>
    <row r="229" spans="2:22" x14ac:dyDescent="0.25">
      <c r="B229" s="29" t="s">
        <v>228</v>
      </c>
      <c r="E229" s="1" t="str">
        <f t="shared" ca="1" si="4"/>
        <v>11.03</v>
      </c>
      <c r="F229" s="30" t="str">
        <f ca="1">IF(OR($E229="",$E229="Total Geral"),"",IF(LEN($E229)&lt;6,VLOOKUP($E229,'[1]MEMÓRIA DE CÁLCULO'!$F:$W,2,FALSE),VLOOKUP($E229,'[1]MEMÓRIA DE CÁLCULO'!$F:$W,5,FALSE)))</f>
        <v>MOVIMENTO DE TERRA</v>
      </c>
      <c r="G229" s="1" t="str">
        <f ca="1">IF(OR(ISBLANK($E229),$E229="Total Geral"),"",IF(LEN($E229)&lt;6,"",VLOOKUP($E229,'[1]MEMÓRIA DE CÁLCULO'!$F:$W,3,FALSE)))</f>
        <v/>
      </c>
      <c r="H229" s="1" t="str">
        <f ca="1">IF(OR(ISBLANK($E229),$E229="Total Geral"),"",IF(LEN($E229)&lt;6,"",VLOOKUP($E229,'[1]MEMÓRIA DE CÁLCULO'!$F:$W,4,FALSE)))</f>
        <v/>
      </c>
      <c r="I229" s="2" t="str">
        <f ca="1">IF(OR(ISBLANK($E229),$E229="Total Geral"),"",IF(LEN($E229)&lt;6,"",VLOOKUP($E229,'[1]MEMÓRIA DE CÁLCULO'!$F:$W,2,FALSE)))</f>
        <v/>
      </c>
      <c r="J229" s="2" t="str">
        <f ca="1">IF(OR(ISBLANK($E229),$E229="Total Geral"),"",IF(LEN($E229)&lt;6,"",VLOOKUP($E229,'[1]MEMÓRIA DE CÁLCULO'!$F:$W,17,FALSE)))</f>
        <v/>
      </c>
      <c r="K229" s="31" t="str">
        <f ca="1">IF(OR(ISBLANK($E229),$E229="Total Geral"),"",IF(LEN($E229)&lt;6,"",VLOOKUP($E229,'[1]MEMÓRIA DE CÁLCULO'!$F:$W,18,FALSE)))</f>
        <v/>
      </c>
      <c r="L229" s="32"/>
      <c r="M229" s="32"/>
      <c r="N229" s="33"/>
      <c r="O229" s="33"/>
      <c r="V229" s="2" t="e">
        <f>IF(ISBLANK($B229),0,COUNTIFS('[1]MEMÓRIA DE CÁLCULO'!$F:$F,'PLANILHA ORÇ.'!$B229))</f>
        <v>#VALUE!</v>
      </c>
    </row>
    <row r="230" spans="2:22" ht="45" x14ac:dyDescent="0.25">
      <c r="B230" s="29" t="s">
        <v>229</v>
      </c>
      <c r="E230" s="1" t="str">
        <f t="shared" ca="1" si="4"/>
        <v>11.03.01</v>
      </c>
      <c r="F230" s="30" t="str">
        <f ca="1">IF(OR($E230="",$E230="Total Geral"),"",IF(LEN($E230)&lt;6,VLOOKUP($E230,'[1]MEMÓRIA DE CÁLCULO'!$F:$W,2,FALSE),VLOOKUP($E230,'[1]MEMÓRIA DE CÁLCULO'!$F:$W,5,FALSE)))</f>
        <v>ESCAVACAO MANUAL DE VALA/CAVA EM MATERIAL DE 1ª CATEGORIA (A(AREIA,ARGILA OU PICARRA),ATE 1,50M DE PROFUNDIDADE,EXCLUSIVE ESCORAMENTO E ESGOTAMENTO</v>
      </c>
      <c r="G230" s="1" t="str">
        <f ca="1">IF(OR(ISBLANK($E230),$E230="Total Geral"),"",IF(LEN($E230)&lt;6,"",VLOOKUP($E230,'[1]MEMÓRIA DE CÁLCULO'!$F:$W,3,FALSE)))</f>
        <v>03.001.0001-1</v>
      </c>
      <c r="H230" s="1" t="str">
        <f ca="1">IF(OR(ISBLANK($E230),$E230="Total Geral"),"",IF(LEN($E230)&lt;6,"",VLOOKUP($E230,'[1]MEMÓRIA DE CÁLCULO'!$F:$W,4,FALSE)))</f>
        <v>03.001.0001-B</v>
      </c>
      <c r="I230" s="2" t="str">
        <f ca="1">IF(OR(ISBLANK($E230),$E230="Total Geral"),"",IF(LEN($E230)&lt;6,"",VLOOKUP($E230,'[1]MEMÓRIA DE CÁLCULO'!$F:$W,2,FALSE)))</f>
        <v>EMOP</v>
      </c>
      <c r="J230" s="2" t="str">
        <f ca="1">IF(OR(ISBLANK($E230),$E230="Total Geral"),"",IF(LEN($E230)&lt;6,"",VLOOKUP($E230,'[1]MEMÓRIA DE CÁLCULO'!$F:$W,17,FALSE)))</f>
        <v>M3</v>
      </c>
      <c r="K230" s="31">
        <f ca="1">IF(OR(ISBLANK($E230),$E230="Total Geral"),"",IF(LEN($E230)&lt;6,"",VLOOKUP($E230,'[1]MEMÓRIA DE CÁLCULO'!$F:$W,18,FALSE)))</f>
        <v>324.02999999999997</v>
      </c>
      <c r="L230" s="32"/>
      <c r="M230" s="32"/>
      <c r="N230" s="33"/>
      <c r="O230" s="33"/>
      <c r="V230" s="2" t="e">
        <f>IF(ISBLANK($B230),0,COUNTIFS('[1]MEMÓRIA DE CÁLCULO'!$F:$F,'PLANILHA ORÇ.'!$B230))</f>
        <v>#VALUE!</v>
      </c>
    </row>
    <row r="231" spans="2:22" ht="45" x14ac:dyDescent="0.25">
      <c r="B231" s="29" t="s">
        <v>230</v>
      </c>
      <c r="E231" s="1" t="str">
        <f t="shared" ca="1" si="4"/>
        <v>11.03.02</v>
      </c>
      <c r="F231" s="30" t="str">
        <f ca="1">IF(OR($E231="",$E231="Total Geral"),"",IF(LEN($E231)&lt;6,VLOOKUP($E231,'[1]MEMÓRIA DE CÁLCULO'!$F:$W,2,FALSE),VLOOKUP($E231,'[1]MEMÓRIA DE CÁLCULO'!$F:$W,5,FALSE)))</f>
        <v>REATERRO DE VALA/CAVA COMPACTADA A MACO,EM CAMADAS DE 30CM DE ESPESSURA MAXIMA,COM MATERIAL DE BOA QUALIDADE,EXCLUSIVEESTE</v>
      </c>
      <c r="G231" s="1" t="str">
        <f ca="1">IF(OR(ISBLANK($E231),$E231="Total Geral"),"",IF(LEN($E231)&lt;6,"",VLOOKUP($E231,'[1]MEMÓRIA DE CÁLCULO'!$F:$W,3,FALSE)))</f>
        <v>03.013.0001-1</v>
      </c>
      <c r="H231" s="1" t="str">
        <f ca="1">IF(OR(ISBLANK($E231),$E231="Total Geral"),"",IF(LEN($E231)&lt;6,"",VLOOKUP($E231,'[1]MEMÓRIA DE CÁLCULO'!$F:$W,4,FALSE)))</f>
        <v>03.013.0001-B</v>
      </c>
      <c r="I231" s="2" t="str">
        <f ca="1">IF(OR(ISBLANK($E231),$E231="Total Geral"),"",IF(LEN($E231)&lt;6,"",VLOOKUP($E231,'[1]MEMÓRIA DE CÁLCULO'!$F:$W,2,FALSE)))</f>
        <v>EMOP</v>
      </c>
      <c r="J231" s="2" t="str">
        <f ca="1">IF(OR(ISBLANK($E231),$E231="Total Geral"),"",IF(LEN($E231)&lt;6,"",VLOOKUP($E231,'[1]MEMÓRIA DE CÁLCULO'!$F:$W,17,FALSE)))</f>
        <v>M3</v>
      </c>
      <c r="K231" s="31">
        <f ca="1">IF(OR(ISBLANK($E231),$E231="Total Geral"),"",IF(LEN($E231)&lt;6,"",VLOOKUP($E231,'[1]MEMÓRIA DE CÁLCULO'!$F:$W,18,FALSE)))</f>
        <v>121.68999999999997</v>
      </c>
      <c r="L231" s="32"/>
      <c r="M231" s="32"/>
      <c r="N231" s="33"/>
      <c r="O231" s="33"/>
      <c r="V231" s="2" t="e">
        <f>IF(ISBLANK($B231),0,COUNTIFS('[1]MEMÓRIA DE CÁLCULO'!$F:$F,'PLANILHA ORÇ.'!$B231))</f>
        <v>#VALUE!</v>
      </c>
    </row>
    <row r="232" spans="2:22" x14ac:dyDescent="0.25">
      <c r="B232" s="29" t="s">
        <v>231</v>
      </c>
      <c r="E232" s="1" t="str">
        <f t="shared" ca="1" si="4"/>
        <v>11.04</v>
      </c>
      <c r="F232" s="30" t="str">
        <f ca="1">IF(OR($E232="",$E232="Total Geral"),"",IF(LEN($E232)&lt;6,VLOOKUP($E232,'[1]MEMÓRIA DE CÁLCULO'!$F:$W,2,FALSE),VLOOKUP($E232,'[1]MEMÓRIA DE CÁLCULO'!$F:$W,5,FALSE)))</f>
        <v>CARGA, DESCARGA E TRANSPORTE</v>
      </c>
      <c r="G232" s="1" t="str">
        <f ca="1">IF(OR(ISBLANK($E232),$E232="Total Geral"),"",IF(LEN($E232)&lt;6,"",VLOOKUP($E232,'[1]MEMÓRIA DE CÁLCULO'!$F:$W,3,FALSE)))</f>
        <v/>
      </c>
      <c r="H232" s="1" t="str">
        <f ca="1">IF(OR(ISBLANK($E232),$E232="Total Geral"),"",IF(LEN($E232)&lt;6,"",VLOOKUP($E232,'[1]MEMÓRIA DE CÁLCULO'!$F:$W,4,FALSE)))</f>
        <v/>
      </c>
      <c r="I232" s="2" t="str">
        <f ca="1">IF(OR(ISBLANK($E232),$E232="Total Geral"),"",IF(LEN($E232)&lt;6,"",VLOOKUP($E232,'[1]MEMÓRIA DE CÁLCULO'!$F:$W,2,FALSE)))</f>
        <v/>
      </c>
      <c r="J232" s="2" t="str">
        <f ca="1">IF(OR(ISBLANK($E232),$E232="Total Geral"),"",IF(LEN($E232)&lt;6,"",VLOOKUP($E232,'[1]MEMÓRIA DE CÁLCULO'!$F:$W,17,FALSE)))</f>
        <v/>
      </c>
      <c r="K232" s="31" t="str">
        <f ca="1">IF(OR(ISBLANK($E232),$E232="Total Geral"),"",IF(LEN($E232)&lt;6,"",VLOOKUP($E232,'[1]MEMÓRIA DE CÁLCULO'!$F:$W,18,FALSE)))</f>
        <v/>
      </c>
      <c r="L232" s="32"/>
      <c r="M232" s="32"/>
      <c r="N232" s="33"/>
      <c r="O232" s="33"/>
      <c r="V232" s="2" t="e">
        <f>IF(ISBLANK($B232),0,COUNTIFS('[1]MEMÓRIA DE CÁLCULO'!$F:$F,'PLANILHA ORÇ.'!$B232))</f>
        <v>#VALUE!</v>
      </c>
    </row>
    <row r="233" spans="2:22" ht="90" x14ac:dyDescent="0.25">
      <c r="B233" s="29" t="s">
        <v>232</v>
      </c>
      <c r="E233" s="1" t="str">
        <f t="shared" ca="1" si="4"/>
        <v>11.04.01</v>
      </c>
      <c r="F233" s="30" t="str">
        <f ca="1">IF(OR($E233="",$E233="Total Geral"),"",IF(LEN($E233)&lt;6,VLOOKUP($E233,'[1]MEMÓRIA DE CÁLCULO'!$F:$W,2,FALSE),VLOOKUP($E233,'[1]MEMÓRIA DE CÁLCULO'!$F:$W,5,FALSE)))</f>
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</c>
      <c r="G233" s="1" t="str">
        <f ca="1">IF(OR(ISBLANK($E233),$E233="Total Geral"),"",IF(LEN($E233)&lt;6,"",VLOOKUP($E233,'[1]MEMÓRIA DE CÁLCULO'!$F:$W,3,FALSE)))</f>
        <v>04.010.0047-0</v>
      </c>
      <c r="H233" s="1" t="str">
        <f ca="1">IF(OR(ISBLANK($E233),$E233="Total Geral"),"",IF(LEN($E233)&lt;6,"",VLOOKUP($E233,'[1]MEMÓRIA DE CÁLCULO'!$F:$W,4,FALSE)))</f>
        <v>04.010.0047-A</v>
      </c>
      <c r="I233" s="2" t="str">
        <f ca="1">IF(OR(ISBLANK($E233),$E233="Total Geral"),"",IF(LEN($E233)&lt;6,"",VLOOKUP($E233,'[1]MEMÓRIA DE CÁLCULO'!$F:$W,2,FALSE)))</f>
        <v>EMOP</v>
      </c>
      <c r="J233" s="2" t="str">
        <f ca="1">IF(OR(ISBLANK($E233),$E233="Total Geral"),"",IF(LEN($E233)&lt;6,"",VLOOKUP($E233,'[1]MEMÓRIA DE CÁLCULO'!$F:$W,17,FALSE)))</f>
        <v>T</v>
      </c>
      <c r="K233" s="31">
        <f ca="1">IF(OR(ISBLANK($E233),$E233="Total Geral"),"",IF(LEN($E233)&lt;6,"",VLOOKUP($E233,'[1]MEMÓRIA DE CÁLCULO'!$F:$W,18,FALSE)))</f>
        <v>343.97</v>
      </c>
      <c r="L233" s="32"/>
      <c r="M233" s="32"/>
      <c r="N233" s="33"/>
      <c r="O233" s="33"/>
      <c r="V233" s="2" t="e">
        <f>IF(ISBLANK($B233),0,COUNTIFS('[1]MEMÓRIA DE CÁLCULO'!$F:$F,'PLANILHA ORÇ.'!$B233))</f>
        <v>#VALUE!</v>
      </c>
    </row>
    <row r="234" spans="2:22" ht="45" x14ac:dyDescent="0.25">
      <c r="B234" s="29" t="s">
        <v>233</v>
      </c>
      <c r="E234" s="1" t="str">
        <f t="shared" ca="1" si="4"/>
        <v>11.04.02</v>
      </c>
      <c r="F234" s="30" t="str">
        <f ca="1">IF(OR($E234="",$E234="Total Geral"),"",IF(LEN($E234)&lt;6,VLOOKUP($E234,'[1]MEMÓRIA DE CÁLCULO'!$F:$W,2,FALSE),VLOOKUP($E234,'[1]MEMÓRIA DE CÁLCULO'!$F:$W,5,FALSE)))</f>
        <v>CARGA DE MATERIAL COM PA-CARREGADEIRA DE 1,30M3,EXCLUSIVE DESPESAS COM O CAMINHAO,COMPREENDENDO TEMPO COM ESPERA E OPERACAO PARA CARGAS DE 500T POR DIA DE 8H</v>
      </c>
      <c r="G234" s="1" t="str">
        <f ca="1">IF(OR(ISBLANK($E234),$E234="Total Geral"),"",IF(LEN($E234)&lt;6,"",VLOOKUP($E234,'[1]MEMÓRIA DE CÁLCULO'!$F:$W,3,FALSE)))</f>
        <v>04.012.0076-1</v>
      </c>
      <c r="H234" s="1" t="str">
        <f ca="1">IF(OR(ISBLANK($E234),$E234="Total Geral"),"",IF(LEN($E234)&lt;6,"",VLOOKUP($E234,'[1]MEMÓRIA DE CÁLCULO'!$F:$W,4,FALSE)))</f>
        <v>04.012.0076-B</v>
      </c>
      <c r="I234" s="2" t="str">
        <f ca="1">IF(OR(ISBLANK($E234),$E234="Total Geral"),"",IF(LEN($E234)&lt;6,"",VLOOKUP($E234,'[1]MEMÓRIA DE CÁLCULO'!$F:$W,2,FALSE)))</f>
        <v>EMOP</v>
      </c>
      <c r="J234" s="2" t="str">
        <f ca="1">IF(OR(ISBLANK($E234),$E234="Total Geral"),"",IF(LEN($E234)&lt;6,"",VLOOKUP($E234,'[1]MEMÓRIA DE CÁLCULO'!$F:$W,17,FALSE)))</f>
        <v>T</v>
      </c>
      <c r="K234" s="31">
        <f ca="1">IF(OR(ISBLANK($E234),$E234="Total Geral"),"",IF(LEN($E234)&lt;6,"",VLOOKUP($E234,'[1]MEMÓRIA DE CÁLCULO'!$F:$W,18,FALSE)))</f>
        <v>343.97</v>
      </c>
      <c r="L234" s="32"/>
      <c r="M234" s="32"/>
      <c r="N234" s="33"/>
      <c r="O234" s="33"/>
      <c r="V234" s="2" t="e">
        <f>IF(ISBLANK($B234),0,COUNTIFS('[1]MEMÓRIA DE CÁLCULO'!$F:$F,'PLANILHA ORÇ.'!$B234))</f>
        <v>#VALUE!</v>
      </c>
    </row>
    <row r="235" spans="2:22" ht="75" x14ac:dyDescent="0.25">
      <c r="B235" s="29" t="s">
        <v>234</v>
      </c>
      <c r="E235" s="1" t="str">
        <f t="shared" ca="1" si="4"/>
        <v>11.04.03</v>
      </c>
      <c r="F235" s="30" t="str">
        <f ca="1">IF(OR($E235="",$E235="Total Geral"),"",IF(LEN($E235)&lt;6,VLOOKUP($E235,'[1]MEMÓRIA DE CÁLCULO'!$F:$W,2,FALSE),VLOOKUP($E235,'[1]MEMÓRIA DE CÁLCULO'!$F:$W,5,FALSE)))</f>
        <v>TRANSPORTE DE CARGA DE QUALQUER NATUREZA,EXCLUSIVE AS DESPESAS DE CARGA E DESCARGA,TANTO DE ESPERA DO CAMINHAO COMO DO SERVENTE OU EQUIPAMENTO AUXILIAR,A VELOCIDADE MEDIA DE 30KM/H,EM CAMINHAO BASCULANTE A OLEO DIESEL,COM CAPACIDADE UTIL DE17T</v>
      </c>
      <c r="G235" s="1" t="str">
        <f ca="1">IF(OR(ISBLANK($E235),$E235="Total Geral"),"",IF(LEN($E235)&lt;6,"",VLOOKUP($E235,'[1]MEMÓRIA DE CÁLCULO'!$F:$W,3,FALSE)))</f>
        <v>04.005.0163-0</v>
      </c>
      <c r="H235" s="1" t="str">
        <f ca="1">IF(OR(ISBLANK($E235),$E235="Total Geral"),"",IF(LEN($E235)&lt;6,"",VLOOKUP($E235,'[1]MEMÓRIA DE CÁLCULO'!$F:$W,4,FALSE)))</f>
        <v>04.005.0163-A</v>
      </c>
      <c r="I235" s="2" t="str">
        <f ca="1">IF(OR(ISBLANK($E235),$E235="Total Geral"),"",IF(LEN($E235)&lt;6,"",VLOOKUP($E235,'[1]MEMÓRIA DE CÁLCULO'!$F:$W,2,FALSE)))</f>
        <v>EMOP</v>
      </c>
      <c r="J235" s="2" t="str">
        <f ca="1">IF(OR(ISBLANK($E235),$E235="Total Geral"),"",IF(LEN($E235)&lt;6,"",VLOOKUP($E235,'[1]MEMÓRIA DE CÁLCULO'!$F:$W,17,FALSE)))</f>
        <v>T X KM</v>
      </c>
      <c r="K235" s="31">
        <f ca="1">IF(OR(ISBLANK($E235),$E235="Total Geral"),"",IF(LEN($E235)&lt;6,"",VLOOKUP($E235,'[1]MEMÓRIA DE CÁLCULO'!$F:$W,18,FALSE)))</f>
        <v>10112.709999999999</v>
      </c>
      <c r="L235" s="32"/>
      <c r="M235" s="32"/>
      <c r="N235" s="33"/>
      <c r="O235" s="33"/>
      <c r="V235" s="2" t="e">
        <f>IF(ISBLANK($B235),0,COUNTIFS('[1]MEMÓRIA DE CÁLCULO'!$F:$F,'PLANILHA ORÇ.'!$B235))</f>
        <v>#VALUE!</v>
      </c>
    </row>
    <row r="236" spans="2:22" ht="45" x14ac:dyDescent="0.25">
      <c r="B236" s="29" t="s">
        <v>235</v>
      </c>
      <c r="E236" s="1" t="str">
        <f t="shared" ca="1" si="4"/>
        <v>11.04.04</v>
      </c>
      <c r="F236" s="30" t="str">
        <f ca="1">IF(OR($E236="",$E236="Total Geral"),"",IF(LEN($E236)&lt;6,VLOOKUP($E236,'[1]MEMÓRIA DE CÁLCULO'!$F:$W,2,FALSE),VLOOKUP($E236,'[1]MEMÓRIA DE CÁLCULO'!$F:$W,5,FALSE)))</f>
        <v>Serviço de disposição final de material inerte, proveniente de escavação em geral, em local adequado e licenciado por órgão ambiental competente, conforme legislação vigente.</v>
      </c>
      <c r="G236" s="1" t="str">
        <f ca="1">IF(OR(ISBLANK($E236),$E236="Total Geral"),"",IF(LEN($E236)&lt;6,"",VLOOKUP($E236,'[1]MEMÓRIA DE CÁLCULO'!$F:$W,3,FALSE)))</f>
        <v>TC 10.05.0701 (/)</v>
      </c>
      <c r="H236" s="1" t="str">
        <f ca="1">IF(OR(ISBLANK($E236),$E236="Total Geral"),"",IF(LEN($E236)&lt;6,"",VLOOKUP($E236,'[1]MEMÓRIA DE CÁLCULO'!$F:$W,4,FALSE)))</f>
        <v>TC 10.05.0701 (/)</v>
      </c>
      <c r="I236" s="2" t="str">
        <f ca="1">IF(OR(ISBLANK($E236),$E236="Total Geral"),"",IF(LEN($E236)&lt;6,"",VLOOKUP($E236,'[1]MEMÓRIA DE CÁLCULO'!$F:$W,2,FALSE)))</f>
        <v>SCO</v>
      </c>
      <c r="J236" s="2" t="str">
        <f ca="1">IF(OR(ISBLANK($E236),$E236="Total Geral"),"",IF(LEN($E236)&lt;6,"",VLOOKUP($E236,'[1]MEMÓRIA DE CÁLCULO'!$F:$W,17,FALSE)))</f>
        <v>t</v>
      </c>
      <c r="K236" s="31">
        <f ca="1">IF(OR(ISBLANK($E236),$E236="Total Geral"),"",IF(LEN($E236)&lt;6,"",VLOOKUP($E236,'[1]MEMÓRIA DE CÁLCULO'!$F:$W,18,FALSE)))</f>
        <v>343.97</v>
      </c>
      <c r="L236" s="32"/>
      <c r="M236" s="32"/>
      <c r="N236" s="33"/>
      <c r="O236" s="33"/>
      <c r="V236" s="2" t="e">
        <f>IF(ISBLANK($B236),0,COUNTIFS('[1]MEMÓRIA DE CÁLCULO'!$F:$F,'PLANILHA ORÇ.'!$B236))</f>
        <v>#VALUE!</v>
      </c>
    </row>
    <row r="237" spans="2:22" x14ac:dyDescent="0.25">
      <c r="B237" s="29" t="s">
        <v>236</v>
      </c>
      <c r="E237" s="1" t="str">
        <f t="shared" ca="1" si="4"/>
        <v>11.05</v>
      </c>
      <c r="F237" s="30" t="str">
        <f ca="1">IF(OR($E237="",$E237="Total Geral"),"",IF(LEN($E237)&lt;6,VLOOKUP($E237,'[1]MEMÓRIA DE CÁLCULO'!$F:$W,2,FALSE),VLOOKUP($E237,'[1]MEMÓRIA DE CÁLCULO'!$F:$W,5,FALSE)))</f>
        <v>SERVIÇOS COMPLEMENTARES</v>
      </c>
      <c r="G237" s="1" t="str">
        <f ca="1">IF(OR(ISBLANK($E237),$E237="Total Geral"),"",IF(LEN($E237)&lt;6,"",VLOOKUP($E237,'[1]MEMÓRIA DE CÁLCULO'!$F:$W,3,FALSE)))</f>
        <v/>
      </c>
      <c r="H237" s="1" t="str">
        <f ca="1">IF(OR(ISBLANK($E237),$E237="Total Geral"),"",IF(LEN($E237)&lt;6,"",VLOOKUP($E237,'[1]MEMÓRIA DE CÁLCULO'!$F:$W,4,FALSE)))</f>
        <v/>
      </c>
      <c r="I237" s="2" t="str">
        <f ca="1">IF(OR(ISBLANK($E237),$E237="Total Geral"),"",IF(LEN($E237)&lt;6,"",VLOOKUP($E237,'[1]MEMÓRIA DE CÁLCULO'!$F:$W,2,FALSE)))</f>
        <v/>
      </c>
      <c r="J237" s="2" t="str">
        <f ca="1">IF(OR(ISBLANK($E237),$E237="Total Geral"),"",IF(LEN($E237)&lt;6,"",VLOOKUP($E237,'[1]MEMÓRIA DE CÁLCULO'!$F:$W,17,FALSE)))</f>
        <v/>
      </c>
      <c r="K237" s="31" t="str">
        <f ca="1">IF(OR(ISBLANK($E237),$E237="Total Geral"),"",IF(LEN($E237)&lt;6,"",VLOOKUP($E237,'[1]MEMÓRIA DE CÁLCULO'!$F:$W,18,FALSE)))</f>
        <v/>
      </c>
      <c r="L237" s="32"/>
      <c r="M237" s="32"/>
      <c r="N237" s="33"/>
      <c r="O237" s="33"/>
      <c r="V237" s="2" t="e">
        <f>IF(ISBLANK($B237),0,COUNTIFS('[1]MEMÓRIA DE CÁLCULO'!$F:$F,'PLANILHA ORÇ.'!$B237))</f>
        <v>#VALUE!</v>
      </c>
    </row>
    <row r="238" spans="2:22" ht="30" x14ac:dyDescent="0.25">
      <c r="B238" s="29" t="s">
        <v>237</v>
      </c>
      <c r="E238" s="1" t="str">
        <f t="shared" ca="1" si="4"/>
        <v>11.05.01</v>
      </c>
      <c r="F238" s="30" t="str">
        <f ca="1">IF(OR($E238="",$E238="Total Geral"),"",IF(LEN($E238)&lt;6,VLOOKUP($E238,'[1]MEMÓRIA DE CÁLCULO'!$F:$W,2,FALSE),VLOOKUP($E238,'[1]MEMÓRIA DE CÁLCULO'!$F:$W,5,FALSE)))</f>
        <v>TRANSPORTE DE MATERIAIS ENCOSTA ACIMA,SERVICO INTEIRAMENTE MANUAL,INCLUSIVE CARGA E DESCARGA</v>
      </c>
      <c r="G238" s="1" t="str">
        <f ca="1">IF(OR(ISBLANK($E238),$E238="Total Geral"),"",IF(LEN($E238)&lt;6,"",VLOOKUP($E238,'[1]MEMÓRIA DE CÁLCULO'!$F:$W,3,FALSE)))</f>
        <v>05.001.0185-0</v>
      </c>
      <c r="H238" s="1" t="str">
        <f ca="1">IF(OR(ISBLANK($E238),$E238="Total Geral"),"",IF(LEN($E238)&lt;6,"",VLOOKUP($E238,'[1]MEMÓRIA DE CÁLCULO'!$F:$W,4,FALSE)))</f>
        <v>05.001.0185-A</v>
      </c>
      <c r="I238" s="2" t="str">
        <f ca="1">IF(OR(ISBLANK($E238),$E238="Total Geral"),"",IF(LEN($E238)&lt;6,"",VLOOKUP($E238,'[1]MEMÓRIA DE CÁLCULO'!$F:$W,2,FALSE)))</f>
        <v>EMOP</v>
      </c>
      <c r="J238" s="2" t="str">
        <f ca="1">IF(OR(ISBLANK($E238),$E238="Total Geral"),"",IF(LEN($E238)&lt;6,"",VLOOKUP($E238,'[1]MEMÓRIA DE CÁLCULO'!$F:$W,17,FALSE)))</f>
        <v>TXM</v>
      </c>
      <c r="K238" s="31">
        <f ca="1">IF(OR(ISBLANK($E238),$E238="Total Geral"),"",IF(LEN($E238)&lt;6,"",VLOOKUP($E238,'[1]MEMÓRIA DE CÁLCULO'!$F:$W,18,FALSE)))</f>
        <v>33771.85</v>
      </c>
      <c r="L238" s="32"/>
      <c r="M238" s="32"/>
      <c r="N238" s="33"/>
      <c r="O238" s="33"/>
      <c r="V238" s="2" t="e">
        <f>IF(ISBLANK($B238),0,COUNTIFS('[1]MEMÓRIA DE CÁLCULO'!$F:$F,'PLANILHA ORÇ.'!$B238))</f>
        <v>#VALUE!</v>
      </c>
    </row>
    <row r="239" spans="2:22" ht="30" x14ac:dyDescent="0.25">
      <c r="B239" s="29" t="s">
        <v>238</v>
      </c>
      <c r="E239" s="1" t="str">
        <f t="shared" ca="1" si="4"/>
        <v>11.05.02</v>
      </c>
      <c r="F239" s="30" t="str">
        <f ca="1">IF(OR($E239="",$E239="Total Geral"),"",IF(LEN($E239)&lt;6,VLOOKUP($E239,'[1]MEMÓRIA DE CÁLCULO'!$F:$W,2,FALSE),VLOOKUP($E239,'[1]MEMÓRIA DE CÁLCULO'!$F:$W,5,FALSE)))</f>
        <v>TRANSPORTE DE MATERIAIS ENCOSTA ABAIXO,SERVICO INTEIRAMENTEMANUAL,INCLUSIVE CARGA E DESCARGA</v>
      </c>
      <c r="G239" s="1" t="str">
        <f ca="1">IF(OR(ISBLANK($E239),$E239="Total Geral"),"",IF(LEN($E239)&lt;6,"",VLOOKUP($E239,'[1]MEMÓRIA DE CÁLCULO'!$F:$W,3,FALSE)))</f>
        <v>05.001.0186-0</v>
      </c>
      <c r="H239" s="1" t="str">
        <f ca="1">IF(OR(ISBLANK($E239),$E239="Total Geral"),"",IF(LEN($E239)&lt;6,"",VLOOKUP($E239,'[1]MEMÓRIA DE CÁLCULO'!$F:$W,4,FALSE)))</f>
        <v>05.001.0186-A</v>
      </c>
      <c r="I239" s="2" t="str">
        <f ca="1">IF(OR(ISBLANK($E239),$E239="Total Geral"),"",IF(LEN($E239)&lt;6,"",VLOOKUP($E239,'[1]MEMÓRIA DE CÁLCULO'!$F:$W,2,FALSE)))</f>
        <v>EMOP</v>
      </c>
      <c r="J239" s="2" t="str">
        <f ca="1">IF(OR(ISBLANK($E239),$E239="Total Geral"),"",IF(LEN($E239)&lt;6,"",VLOOKUP($E239,'[1]MEMÓRIA DE CÁLCULO'!$F:$W,17,FALSE)))</f>
        <v>TXM</v>
      </c>
      <c r="K239" s="31">
        <f ca="1">IF(OR(ISBLANK($E239),$E239="Total Geral"),"",IF(LEN($E239)&lt;6,"",VLOOKUP($E239,'[1]MEMÓRIA DE CÁLCULO'!$F:$W,18,FALSE)))</f>
        <v>100697.8</v>
      </c>
      <c r="L239" s="32"/>
      <c r="M239" s="32"/>
      <c r="N239" s="33"/>
      <c r="O239" s="33"/>
      <c r="V239" s="2" t="e">
        <f>IF(ISBLANK($B239),0,COUNTIFS('[1]MEMÓRIA DE CÁLCULO'!$F:$F,'PLANILHA ORÇ.'!$B239))</f>
        <v>#VALUE!</v>
      </c>
    </row>
    <row r="240" spans="2:22" x14ac:dyDescent="0.25">
      <c r="B240" s="29" t="s">
        <v>239</v>
      </c>
      <c r="E240" s="1" t="str">
        <f t="shared" ca="1" si="4"/>
        <v>11.05.03</v>
      </c>
      <c r="F240" s="30" t="str">
        <f ca="1">IF(OR($E240="",$E240="Total Geral"),"",IF(LEN($E240)&lt;6,VLOOKUP($E240,'[1]MEMÓRIA DE CÁLCULO'!$F:$W,2,FALSE),VLOOKUP($E240,'[1]MEMÓRIA DE CÁLCULO'!$F:$W,5,FALSE)))</f>
        <v>ENSACAMENTO DE MATERIAL A GRANEL</v>
      </c>
      <c r="G240" s="1" t="str">
        <f ca="1">IF(OR(ISBLANK($E240),$E240="Total Geral"),"",IF(LEN($E240)&lt;6,"",VLOOKUP($E240,'[1]MEMÓRIA DE CÁLCULO'!$F:$W,3,FALSE)))</f>
        <v>05.001.0190-5</v>
      </c>
      <c r="H240" s="1" t="str">
        <f ca="1">IF(OR(ISBLANK($E240),$E240="Total Geral"),"",IF(LEN($E240)&lt;6,"",VLOOKUP($E240,'[1]MEMÓRIA DE CÁLCULO'!$F:$W,4,FALSE)))</f>
        <v>05.001.0190-F</v>
      </c>
      <c r="I240" s="2" t="str">
        <f ca="1">IF(OR(ISBLANK($E240),$E240="Total Geral"),"",IF(LEN($E240)&lt;6,"",VLOOKUP($E240,'[1]MEMÓRIA DE CÁLCULO'!$F:$W,2,FALSE)))</f>
        <v>COMPOSIÇÃO</v>
      </c>
      <c r="J240" s="2" t="str">
        <f ca="1">IF(OR(ISBLANK($E240),$E240="Total Geral"),"",IF(LEN($E240)&lt;6,"",VLOOKUP($E240,'[1]MEMÓRIA DE CÁLCULO'!$F:$W,17,FALSE)))</f>
        <v>M3</v>
      </c>
      <c r="K240" s="31">
        <f ca="1">IF(OR(ISBLANK($E240),$E240="Total Geral"),"",IF(LEN($E240)&lt;6,"",VLOOKUP($E240,'[1]MEMÓRIA DE CÁLCULO'!$F:$W,18,FALSE)))</f>
        <v>592.34</v>
      </c>
      <c r="L240" s="32"/>
      <c r="M240" s="32"/>
      <c r="N240" s="33"/>
      <c r="O240" s="33"/>
      <c r="V240" s="2" t="e">
        <f>IF(ISBLANK($B240),0,COUNTIFS('[1]MEMÓRIA DE CÁLCULO'!$F:$F,'PLANILHA ORÇ.'!$B240))</f>
        <v>#VALUE!</v>
      </c>
    </row>
    <row r="241" spans="2:22" x14ac:dyDescent="0.25">
      <c r="B241" s="29" t="s">
        <v>240</v>
      </c>
      <c r="E241" s="1" t="str">
        <f t="shared" ca="1" si="4"/>
        <v>11.06</v>
      </c>
      <c r="F241" s="30" t="str">
        <f ca="1">IF(OR($E241="",$E241="Total Geral"),"",IF(LEN($E241)&lt;6,VLOOKUP($E241,'[1]MEMÓRIA DE CÁLCULO'!$F:$W,2,FALSE),VLOOKUP($E241,'[1]MEMÓRIA DE CÁLCULO'!$F:$W,5,FALSE)))</f>
        <v>ESTRUTURAS</v>
      </c>
      <c r="G241" s="1" t="str">
        <f ca="1">IF(OR(ISBLANK($E241),$E241="Total Geral"),"",IF(LEN($E241)&lt;6,"",VLOOKUP($E241,'[1]MEMÓRIA DE CÁLCULO'!$F:$W,3,FALSE)))</f>
        <v/>
      </c>
      <c r="H241" s="1" t="str">
        <f ca="1">IF(OR(ISBLANK($E241),$E241="Total Geral"),"",IF(LEN($E241)&lt;6,"",VLOOKUP($E241,'[1]MEMÓRIA DE CÁLCULO'!$F:$W,4,FALSE)))</f>
        <v/>
      </c>
      <c r="I241" s="2" t="str">
        <f ca="1">IF(OR(ISBLANK($E241),$E241="Total Geral"),"",IF(LEN($E241)&lt;6,"",VLOOKUP($E241,'[1]MEMÓRIA DE CÁLCULO'!$F:$W,2,FALSE)))</f>
        <v/>
      </c>
      <c r="J241" s="2" t="str">
        <f ca="1">IF(OR(ISBLANK($E241),$E241="Total Geral"),"",IF(LEN($E241)&lt;6,"",VLOOKUP($E241,'[1]MEMÓRIA DE CÁLCULO'!$F:$W,17,FALSE)))</f>
        <v/>
      </c>
      <c r="K241" s="31" t="str">
        <f ca="1">IF(OR(ISBLANK($E241),$E241="Total Geral"),"",IF(LEN($E241)&lt;6,"",VLOOKUP($E241,'[1]MEMÓRIA DE CÁLCULO'!$F:$W,18,FALSE)))</f>
        <v/>
      </c>
      <c r="L241" s="32"/>
      <c r="M241" s="32"/>
      <c r="N241" s="33"/>
      <c r="O241" s="33"/>
      <c r="V241" s="2" t="e">
        <f>IF(ISBLANK($B241),0,COUNTIFS('[1]MEMÓRIA DE CÁLCULO'!$F:$F,'PLANILHA ORÇ.'!$B241))</f>
        <v>#VALUE!</v>
      </c>
    </row>
    <row r="242" spans="2:22" ht="60" x14ac:dyDescent="0.25">
      <c r="B242" s="29" t="s">
        <v>241</v>
      </c>
      <c r="E242" s="1" t="str">
        <f t="shared" ca="1" si="4"/>
        <v>11.06.01</v>
      </c>
      <c r="F242" s="30" t="str">
        <f ca="1">IF(OR($E242="",$E242="Total Geral"),"",IF(LEN($E242)&lt;6,VLOOKUP($E242,'[1]MEMÓRIA DE CÁLCULO'!$F:$W,2,FALSE),VLOOKUP($E242,'[1]MEMÓRIA DE CÁLCULO'!$F:$W,5,FALSE)))</f>
        <v>CONCRETO DOSADO RACIONALMENTE PARA UMA RESISTENCIA CARACTERISTICA A COMPRESSAO DE 20MPA,INCLUSIVE MATERIAIS,TRANSPORTE,PREPARO COM BETONEIRA,LANCAMENTO E ADENSAMENTO</v>
      </c>
      <c r="G242" s="1" t="str">
        <f ca="1">IF(OR(ISBLANK($E242),$E242="Total Geral"),"",IF(LEN($E242)&lt;6,"",VLOOKUP($E242,'[1]MEMÓRIA DE CÁLCULO'!$F:$W,3,FALSE)))</f>
        <v>11.003.0003-1</v>
      </c>
      <c r="H242" s="1" t="str">
        <f ca="1">IF(OR(ISBLANK($E242),$E242="Total Geral"),"",IF(LEN($E242)&lt;6,"",VLOOKUP($E242,'[1]MEMÓRIA DE CÁLCULO'!$F:$W,4,FALSE)))</f>
        <v>11.003.0003-B</v>
      </c>
      <c r="I242" s="2" t="str">
        <f ca="1">IF(OR(ISBLANK($E242),$E242="Total Geral"),"",IF(LEN($E242)&lt;6,"",VLOOKUP($E242,'[1]MEMÓRIA DE CÁLCULO'!$F:$W,2,FALSE)))</f>
        <v>EMOP</v>
      </c>
      <c r="J242" s="2" t="str">
        <f ca="1">IF(OR(ISBLANK($E242),$E242="Total Geral"),"",IF(LEN($E242)&lt;6,"",VLOOKUP($E242,'[1]MEMÓRIA DE CÁLCULO'!$F:$W,17,FALSE)))</f>
        <v>M3</v>
      </c>
      <c r="K242" s="31">
        <f ca="1">IF(OR(ISBLANK($E242),$E242="Total Geral"),"",IF(LEN($E242)&lt;6,"",VLOOKUP($E242,'[1]MEMÓRIA DE CÁLCULO'!$F:$W,18,FALSE)))</f>
        <v>13.000000000000002</v>
      </c>
      <c r="L242" s="32"/>
      <c r="M242" s="32"/>
      <c r="N242" s="33"/>
      <c r="O242" s="33"/>
      <c r="V242" s="2" t="e">
        <f>IF(ISBLANK($B242),0,COUNTIFS('[1]MEMÓRIA DE CÁLCULO'!$F:$F,'PLANILHA ORÇ.'!$B242))</f>
        <v>#VALUE!</v>
      </c>
    </row>
    <row r="243" spans="2:22" ht="60" x14ac:dyDescent="0.25">
      <c r="B243" s="29" t="s">
        <v>242</v>
      </c>
      <c r="E243" s="1" t="str">
        <f t="shared" ca="1" si="4"/>
        <v>11.06.02</v>
      </c>
      <c r="F243" s="30" t="str">
        <f ca="1">IF(OR($E243="",$E243="Total Geral"),"",IF(LEN($E243)&lt;6,VLOOKUP($E243,'[1]MEMÓRIA DE CÁLCULO'!$F:$W,2,FALSE),VLOOKUP($E243,'[1]MEMÓRIA DE CÁLCULO'!$F:$W,5,FALSE)))</f>
        <v>CONCRETO DOSADO RACIONALMENTE PARA UMA RESISTENCIA CARACTERISTICA A COMPRESSAO DE 30MPA,INCLUSIVE MATERIAIS,TRANSPORTE,PREPARO COM BETONEIRA,LANCAMENTO E ADENSAMENTO</v>
      </c>
      <c r="G243" s="1" t="str">
        <f ca="1">IF(OR(ISBLANK($E243),$E243="Total Geral"),"",IF(LEN($E243)&lt;6,"",VLOOKUP($E243,'[1]MEMÓRIA DE CÁLCULO'!$F:$W,3,FALSE)))</f>
        <v>11.003.0006-0</v>
      </c>
      <c r="H243" s="1" t="str">
        <f ca="1">IF(OR(ISBLANK($E243),$E243="Total Geral"),"",IF(LEN($E243)&lt;6,"",VLOOKUP($E243,'[1]MEMÓRIA DE CÁLCULO'!$F:$W,4,FALSE)))</f>
        <v>11.003.0006-A</v>
      </c>
      <c r="I243" s="2" t="str">
        <f ca="1">IF(OR(ISBLANK($E243),$E243="Total Geral"),"",IF(LEN($E243)&lt;6,"",VLOOKUP($E243,'[1]MEMÓRIA DE CÁLCULO'!$F:$W,2,FALSE)))</f>
        <v>EMOP</v>
      </c>
      <c r="J243" s="2" t="str">
        <f ca="1">IF(OR(ISBLANK($E243),$E243="Total Geral"),"",IF(LEN($E243)&lt;6,"",VLOOKUP($E243,'[1]MEMÓRIA DE CÁLCULO'!$F:$W,17,FALSE)))</f>
        <v>M3</v>
      </c>
      <c r="K243" s="31">
        <f ca="1">IF(OR(ISBLANK($E243),$E243="Total Geral"),"",IF(LEN($E243)&lt;6,"",VLOOKUP($E243,'[1]MEMÓRIA DE CÁLCULO'!$F:$W,18,FALSE)))</f>
        <v>117.69999999999999</v>
      </c>
      <c r="L243" s="32"/>
      <c r="M243" s="32"/>
      <c r="N243" s="33"/>
      <c r="O243" s="33"/>
      <c r="V243" s="2" t="e">
        <f>IF(ISBLANK($B243),0,COUNTIFS('[1]MEMÓRIA DE CÁLCULO'!$F:$F,'PLANILHA ORÇ.'!$B243))</f>
        <v>#VALUE!</v>
      </c>
    </row>
    <row r="244" spans="2:22" ht="45" x14ac:dyDescent="0.25">
      <c r="B244" s="29" t="s">
        <v>243</v>
      </c>
      <c r="E244" s="1" t="str">
        <f t="shared" ca="1" si="4"/>
        <v>11.06.03</v>
      </c>
      <c r="F244" s="30" t="str">
        <f ca="1">IF(OR($E244="",$E244="Total Geral"),"",IF(LEN($E244)&lt;6,VLOOKUP($E244,'[1]MEMÓRIA DE CÁLCULO'!$F:$W,2,FALSE),VLOOKUP($E244,'[1]MEMÓRIA DE CÁLCULO'!$F:$W,5,FALSE)))</f>
        <v>ESCORAMENTO DE FORMA DE PARAMETROS VERTICAIS,PARA ALTURA ATE1,50M,COM APROVEITAMENTO DE 2 VEZES DA MADEIRA,INCLUSIVE RETIRADA</v>
      </c>
      <c r="G244" s="1" t="str">
        <f ca="1">IF(OR(ISBLANK($E244),$E244="Total Geral"),"",IF(LEN($E244)&lt;6,"",VLOOKUP($E244,'[1]MEMÓRIA DE CÁLCULO'!$F:$W,3,FALSE)))</f>
        <v>11.004.0066-0</v>
      </c>
      <c r="H244" s="1" t="str">
        <f ca="1">IF(OR(ISBLANK($E244),$E244="Total Geral"),"",IF(LEN($E244)&lt;6,"",VLOOKUP($E244,'[1]MEMÓRIA DE CÁLCULO'!$F:$W,4,FALSE)))</f>
        <v>11.004.0066-A</v>
      </c>
      <c r="I244" s="2" t="str">
        <f ca="1">IF(OR(ISBLANK($E244),$E244="Total Geral"),"",IF(LEN($E244)&lt;6,"",VLOOKUP($E244,'[1]MEMÓRIA DE CÁLCULO'!$F:$W,2,FALSE)))</f>
        <v>EMOP</v>
      </c>
      <c r="J244" s="2" t="str">
        <f ca="1">IF(OR(ISBLANK($E244),$E244="Total Geral"),"",IF(LEN($E244)&lt;6,"",VLOOKUP($E244,'[1]MEMÓRIA DE CÁLCULO'!$F:$W,17,FALSE)))</f>
        <v>M2</v>
      </c>
      <c r="K244" s="31">
        <f ca="1">IF(OR(ISBLANK($E244),$E244="Total Geral"),"",IF(LEN($E244)&lt;6,"",VLOOKUP($E244,'[1]MEMÓRIA DE CÁLCULO'!$F:$W,18,FALSE)))</f>
        <v>989.86</v>
      </c>
      <c r="L244" s="32"/>
      <c r="M244" s="32"/>
      <c r="N244" s="33"/>
      <c r="O244" s="33"/>
      <c r="V244" s="2" t="e">
        <f>IF(ISBLANK($B244),0,COUNTIFS('[1]MEMÓRIA DE CÁLCULO'!$F:$F,'PLANILHA ORÇ.'!$B244))</f>
        <v>#VALUE!</v>
      </c>
    </row>
    <row r="245" spans="2:22" ht="75" x14ac:dyDescent="0.25">
      <c r="B245" s="29" t="s">
        <v>244</v>
      </c>
      <c r="E245" s="1" t="str">
        <f t="shared" ca="1" si="4"/>
        <v>11.06.04</v>
      </c>
      <c r="F245" s="30" t="str">
        <f ca="1">IF(OR($E245="",$E245="Total Geral"),"",IF(LEN($E245)&lt;6,VLOOKUP($E245,'[1]MEMÓRIA DE CÁLCULO'!$F:$W,2,FALSE),VLOOKUP($E245,'[1]MEMÓRIA DE CÁLCULO'!$F:$W,5,FALSE)))</f>
        <v>FORMAS DE CHAPAS DE MADEIRA COMPENSADA,EMPREGANDO-SE AS DE 14MM,RESINADAS,E TAMBEM AS DE 20MM DE ESPESSURA,PLASTIFICADAS,SERVINDO 4 VEZES,E A MADEIRA AUXILIAR SERVINDO 3 VEZES,INCLUSIVE FORNECIMENTO E DESMOLDAGEM,EXCLUSIVE ESCORAMENTO</v>
      </c>
      <c r="G245" s="1" t="str">
        <f ca="1">IF(OR(ISBLANK($E245),$E245="Total Geral"),"",IF(LEN($E245)&lt;6,"",VLOOKUP($E245,'[1]MEMÓRIA DE CÁLCULO'!$F:$W,3,FALSE)))</f>
        <v>11.005.0001-1</v>
      </c>
      <c r="H245" s="1" t="str">
        <f ca="1">IF(OR(ISBLANK($E245),$E245="Total Geral"),"",IF(LEN($E245)&lt;6,"",VLOOKUP($E245,'[1]MEMÓRIA DE CÁLCULO'!$F:$W,4,FALSE)))</f>
        <v>11.005.0001-B</v>
      </c>
      <c r="I245" s="2" t="str">
        <f ca="1">IF(OR(ISBLANK($E245),$E245="Total Geral"),"",IF(LEN($E245)&lt;6,"",VLOOKUP($E245,'[1]MEMÓRIA DE CÁLCULO'!$F:$W,2,FALSE)))</f>
        <v>EMOP</v>
      </c>
      <c r="J245" s="2" t="str">
        <f ca="1">IF(OR(ISBLANK($E245),$E245="Total Geral"),"",IF(LEN($E245)&lt;6,"",VLOOKUP($E245,'[1]MEMÓRIA DE CÁLCULO'!$F:$W,17,FALSE)))</f>
        <v>M2</v>
      </c>
      <c r="K245" s="31">
        <f ca="1">IF(OR(ISBLANK($E245),$E245="Total Geral"),"",IF(LEN($E245)&lt;6,"",VLOOKUP($E245,'[1]MEMÓRIA DE CÁLCULO'!$F:$W,18,FALSE)))</f>
        <v>989.86</v>
      </c>
      <c r="L245" s="32"/>
      <c r="M245" s="32"/>
      <c r="N245" s="33"/>
      <c r="O245" s="33"/>
      <c r="V245" s="2" t="e">
        <f>IF(ISBLANK($B245),0,COUNTIFS('[1]MEMÓRIA DE CÁLCULO'!$F:$F,'PLANILHA ORÇ.'!$B245))</f>
        <v>#VALUE!</v>
      </c>
    </row>
    <row r="246" spans="2:22" ht="90" x14ac:dyDescent="0.25">
      <c r="B246" s="29" t="s">
        <v>245</v>
      </c>
      <c r="E246" s="1" t="str">
        <f t="shared" ca="1" si="4"/>
        <v>11.06.05</v>
      </c>
      <c r="F246" s="30" t="str">
        <f ca="1">IF(OR($E246="",$E246="Total Geral"),"",IF(LEN($E246)&lt;6,VLOOKUP($E246,'[1]MEMÓRIA DE CÁLCULO'!$F:$W,2,FALSE),VLOOKUP($E246,'[1]MEMÓRIA DE CÁLCULO'!$F:$W,5,FALSE)))</f>
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</c>
      <c r="G246" s="1" t="str">
        <f ca="1">IF(OR(ISBLANK($E246),$E246="Total Geral"),"",IF(LEN($E246)&lt;6,"",VLOOKUP($E246,'[1]MEMÓRIA DE CÁLCULO'!$F:$W,3,FALSE)))</f>
        <v>11.009.0070-1</v>
      </c>
      <c r="H246" s="1" t="str">
        <f ca="1">IF(OR(ISBLANK($E246),$E246="Total Geral"),"",IF(LEN($E246)&lt;6,"",VLOOKUP($E246,'[1]MEMÓRIA DE CÁLCULO'!$F:$W,4,FALSE)))</f>
        <v>11.009.0070-B</v>
      </c>
      <c r="I246" s="2" t="str">
        <f ca="1">IF(OR(ISBLANK($E246),$E246="Total Geral"),"",IF(LEN($E246)&lt;6,"",VLOOKUP($E246,'[1]MEMÓRIA DE CÁLCULO'!$F:$W,2,FALSE)))</f>
        <v>EMOP</v>
      </c>
      <c r="J246" s="2" t="str">
        <f ca="1">IF(OR(ISBLANK($E246),$E246="Total Geral"),"",IF(LEN($E246)&lt;6,"",VLOOKUP($E246,'[1]MEMÓRIA DE CÁLCULO'!$F:$W,17,FALSE)))</f>
        <v>KG</v>
      </c>
      <c r="K246" s="31">
        <f ca="1">IF(OR(ISBLANK($E246),$E246="Total Geral"),"",IF(LEN($E246)&lt;6,"",VLOOKUP($E246,'[1]MEMÓRIA DE CÁLCULO'!$F:$W,18,FALSE)))</f>
        <v>1836</v>
      </c>
      <c r="L246" s="32"/>
      <c r="M246" s="32"/>
      <c r="N246" s="33"/>
      <c r="O246" s="33"/>
      <c r="V246" s="2" t="e">
        <f>IF(ISBLANK($B246),0,COUNTIFS('[1]MEMÓRIA DE CÁLCULO'!$F:$F,'PLANILHA ORÇ.'!$B246))</f>
        <v>#VALUE!</v>
      </c>
    </row>
    <row r="247" spans="2:22" ht="90" x14ac:dyDescent="0.25">
      <c r="B247" s="29" t="s">
        <v>246</v>
      </c>
      <c r="E247" s="1" t="str">
        <f t="shared" ca="1" si="4"/>
        <v>11.06.06</v>
      </c>
      <c r="F247" s="30" t="str">
        <f ca="1">IF(OR($E247="",$E247="Total Geral"),"",IF(LEN($E247)&lt;6,VLOOKUP($E247,'[1]MEMÓRIA DE CÁLCULO'!$F:$W,2,FALSE),VLOOKUP($E247,'[1]MEMÓRIA DE CÁLCULO'!$F:$W,5,FALSE)))</f>
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</c>
      <c r="G247" s="1" t="str">
        <f ca="1">IF(OR(ISBLANK($E247),$E247="Total Geral"),"",IF(LEN($E247)&lt;6,"",VLOOKUP($E247,'[1]MEMÓRIA DE CÁLCULO'!$F:$W,3,FALSE)))</f>
        <v>11.009.0072-1</v>
      </c>
      <c r="H247" s="1" t="str">
        <f ca="1">IF(OR(ISBLANK($E247),$E247="Total Geral"),"",IF(LEN($E247)&lt;6,"",VLOOKUP($E247,'[1]MEMÓRIA DE CÁLCULO'!$F:$W,4,FALSE)))</f>
        <v>11.009.0072-B</v>
      </c>
      <c r="I247" s="2" t="str">
        <f ca="1">IF(OR(ISBLANK($E247),$E247="Total Geral"),"",IF(LEN($E247)&lt;6,"",VLOOKUP($E247,'[1]MEMÓRIA DE CÁLCULO'!$F:$W,2,FALSE)))</f>
        <v>EMOP</v>
      </c>
      <c r="J247" s="2" t="str">
        <f ca="1">IF(OR(ISBLANK($E247),$E247="Total Geral"),"",IF(LEN($E247)&lt;6,"",VLOOKUP($E247,'[1]MEMÓRIA DE CÁLCULO'!$F:$W,17,FALSE)))</f>
        <v>KG</v>
      </c>
      <c r="K247" s="31">
        <f ca="1">IF(OR(ISBLANK($E247),$E247="Total Geral"),"",IF(LEN($E247)&lt;6,"",VLOOKUP($E247,'[1]MEMÓRIA DE CÁLCULO'!$F:$W,18,FALSE)))</f>
        <v>4880</v>
      </c>
      <c r="L247" s="32"/>
      <c r="M247" s="32"/>
      <c r="N247" s="33"/>
      <c r="O247" s="33"/>
      <c r="V247" s="2" t="e">
        <f>IF(ISBLANK($B247),0,COUNTIFS('[1]MEMÓRIA DE CÁLCULO'!$F:$F,'PLANILHA ORÇ.'!$B247))</f>
        <v>#VALUE!</v>
      </c>
    </row>
    <row r="248" spans="2:22" x14ac:dyDescent="0.25">
      <c r="B248" s="29" t="s">
        <v>247</v>
      </c>
      <c r="E248" s="1" t="str">
        <f t="shared" ca="1" si="4"/>
        <v>11.07</v>
      </c>
      <c r="F248" s="30" t="str">
        <f ca="1">IF(OR($E248="",$E248="Total Geral"),"",IF(LEN($E248)&lt;6,VLOOKUP($E248,'[1]MEMÓRIA DE CÁLCULO'!$F:$W,2,FALSE),VLOOKUP($E248,'[1]MEMÓRIA DE CÁLCULO'!$F:$W,5,FALSE)))</f>
        <v>SERRALHERIA</v>
      </c>
      <c r="G248" s="1" t="str">
        <f ca="1">IF(OR(ISBLANK($E248),$E248="Total Geral"),"",IF(LEN($E248)&lt;6,"",VLOOKUP($E248,'[1]MEMÓRIA DE CÁLCULO'!$F:$W,3,FALSE)))</f>
        <v/>
      </c>
      <c r="H248" s="1" t="str">
        <f ca="1">IF(OR(ISBLANK($E248),$E248="Total Geral"),"",IF(LEN($E248)&lt;6,"",VLOOKUP($E248,'[1]MEMÓRIA DE CÁLCULO'!$F:$W,4,FALSE)))</f>
        <v/>
      </c>
      <c r="I248" s="2" t="str">
        <f ca="1">IF(OR(ISBLANK($E248),$E248="Total Geral"),"",IF(LEN($E248)&lt;6,"",VLOOKUP($E248,'[1]MEMÓRIA DE CÁLCULO'!$F:$W,2,FALSE)))</f>
        <v/>
      </c>
      <c r="J248" s="2" t="str">
        <f ca="1">IF(OR(ISBLANK($E248),$E248="Total Geral"),"",IF(LEN($E248)&lt;6,"",VLOOKUP($E248,'[1]MEMÓRIA DE CÁLCULO'!$F:$W,17,FALSE)))</f>
        <v/>
      </c>
      <c r="K248" s="31" t="str">
        <f ca="1">IF(OR(ISBLANK($E248),$E248="Total Geral"),"",IF(LEN($E248)&lt;6,"",VLOOKUP($E248,'[1]MEMÓRIA DE CÁLCULO'!$F:$W,18,FALSE)))</f>
        <v/>
      </c>
      <c r="L248" s="32"/>
      <c r="M248" s="32"/>
      <c r="N248" s="33"/>
      <c r="O248" s="33"/>
      <c r="V248" s="2" t="e">
        <f>IF(ISBLANK($B248),0,COUNTIFS('[1]MEMÓRIA DE CÁLCULO'!$F:$F,'PLANILHA ORÇ.'!$B248))</f>
        <v>#VALUE!</v>
      </c>
    </row>
    <row r="249" spans="2:22" ht="45" x14ac:dyDescent="0.25">
      <c r="B249" s="29" t="s">
        <v>248</v>
      </c>
      <c r="E249" s="1" t="str">
        <f t="shared" ca="1" si="4"/>
        <v>11.07.01</v>
      </c>
      <c r="F249" s="30" t="str">
        <f ca="1">IF(OR($E249="",$E249="Total Geral"),"",IF(LEN($E249)&lt;6,VLOOKUP($E249,'[1]MEMÓRIA DE CÁLCULO'!$F:$W,2,FALSE),VLOOKUP($E249,'[1]MEMÓRIA DE CÁLCULO'!$F:$W,5,FALSE)))</f>
        <v>GRADE DE ACO COM BARRAS REDONDAS DE 3/4" NA VERTICAL,ESPACADAS DE 10CM,FIXADAS EM BARRAS CHATAS DE 2"X3/8".FORNECIMENTOE COLOCACAO</v>
      </c>
      <c r="G249" s="1" t="str">
        <f ca="1">IF(OR(ISBLANK($E249),$E249="Total Geral"),"",IF(LEN($E249)&lt;6,"",VLOOKUP($E249,'[1]MEMÓRIA DE CÁLCULO'!$F:$W,3,FALSE)))</f>
        <v>14.002.0166-0</v>
      </c>
      <c r="H249" s="1" t="str">
        <f ca="1">IF(OR(ISBLANK($E249),$E249="Total Geral"),"",IF(LEN($E249)&lt;6,"",VLOOKUP($E249,'[1]MEMÓRIA DE CÁLCULO'!$F:$W,4,FALSE)))</f>
        <v>14.002.0166-A</v>
      </c>
      <c r="I249" s="2" t="str">
        <f ca="1">IF(OR(ISBLANK($E249),$E249="Total Geral"),"",IF(LEN($E249)&lt;6,"",VLOOKUP($E249,'[1]MEMÓRIA DE CÁLCULO'!$F:$W,2,FALSE)))</f>
        <v>EMOP</v>
      </c>
      <c r="J249" s="2" t="str">
        <f ca="1">IF(OR(ISBLANK($E249),$E249="Total Geral"),"",IF(LEN($E249)&lt;6,"",VLOOKUP($E249,'[1]MEMÓRIA DE CÁLCULO'!$F:$W,17,FALSE)))</f>
        <v>M2</v>
      </c>
      <c r="K249" s="31">
        <f ca="1">IF(OR(ISBLANK($E249),$E249="Total Geral"),"",IF(LEN($E249)&lt;6,"",VLOOKUP($E249,'[1]MEMÓRIA DE CÁLCULO'!$F:$W,18,FALSE)))</f>
        <v>1.52</v>
      </c>
      <c r="L249" s="32"/>
      <c r="M249" s="32"/>
      <c r="N249" s="33"/>
      <c r="O249" s="33"/>
      <c r="V249" s="2" t="e">
        <f>IF(ISBLANK($B249),0,COUNTIFS('[1]MEMÓRIA DE CÁLCULO'!$F:$F,'PLANILHA ORÇ.'!$B249))</f>
        <v>#VALUE!</v>
      </c>
    </row>
    <row r="250" spans="2:22" x14ac:dyDescent="0.25">
      <c r="B250" s="29" t="s">
        <v>249</v>
      </c>
      <c r="E250" s="1" t="str">
        <f t="shared" ca="1" si="4"/>
        <v>11.08</v>
      </c>
      <c r="F250" s="30" t="str">
        <f ca="1">IF(OR($E250="",$E250="Total Geral"),"",IF(LEN($E250)&lt;6,VLOOKUP($E250,'[1]MEMÓRIA DE CÁLCULO'!$F:$W,2,FALSE),VLOOKUP($E250,'[1]MEMÓRIA DE CÁLCULO'!$F:$W,5,FALSE)))</f>
        <v>DISSIPADOR DE ENERGIA</v>
      </c>
      <c r="G250" s="1" t="str">
        <f ca="1">IF(OR(ISBLANK($E250),$E250="Total Geral"),"",IF(LEN($E250)&lt;6,"",VLOOKUP($E250,'[1]MEMÓRIA DE CÁLCULO'!$F:$W,3,FALSE)))</f>
        <v/>
      </c>
      <c r="H250" s="1" t="str">
        <f ca="1">IF(OR(ISBLANK($E250),$E250="Total Geral"),"",IF(LEN($E250)&lt;6,"",VLOOKUP($E250,'[1]MEMÓRIA DE CÁLCULO'!$F:$W,4,FALSE)))</f>
        <v/>
      </c>
      <c r="I250" s="2" t="str">
        <f ca="1">IF(OR(ISBLANK($E250),$E250="Total Geral"),"",IF(LEN($E250)&lt;6,"",VLOOKUP($E250,'[1]MEMÓRIA DE CÁLCULO'!$F:$W,2,FALSE)))</f>
        <v/>
      </c>
      <c r="J250" s="2" t="str">
        <f ca="1">IF(OR(ISBLANK($E250),$E250="Total Geral"),"",IF(LEN($E250)&lt;6,"",VLOOKUP($E250,'[1]MEMÓRIA DE CÁLCULO'!$F:$W,17,FALSE)))</f>
        <v/>
      </c>
      <c r="K250" s="31" t="str">
        <f ca="1">IF(OR(ISBLANK($E250),$E250="Total Geral"),"",IF(LEN($E250)&lt;6,"",VLOOKUP($E250,'[1]MEMÓRIA DE CÁLCULO'!$F:$W,18,FALSE)))</f>
        <v/>
      </c>
      <c r="L250" s="32"/>
      <c r="M250" s="32"/>
      <c r="N250" s="33"/>
      <c r="O250" s="33"/>
      <c r="V250" s="2" t="e">
        <f>IF(ISBLANK($B250),0,COUNTIFS('[1]MEMÓRIA DE CÁLCULO'!$F:$F,'PLANILHA ORÇ.'!$B250))</f>
        <v>#VALUE!</v>
      </c>
    </row>
    <row r="251" spans="2:22" ht="45" x14ac:dyDescent="0.25">
      <c r="B251" s="29" t="s">
        <v>250</v>
      </c>
      <c r="E251" s="1" t="str">
        <f t="shared" ca="1" si="4"/>
        <v>11.08.01</v>
      </c>
      <c r="F251" s="30" t="str">
        <f ca="1">IF(OR($E251="",$E251="Total Geral"),"",IF(LEN($E251)&lt;6,VLOOKUP($E251,'[1]MEMÓRIA DE CÁLCULO'!$F:$W,2,FALSE),VLOOKUP($E251,'[1]MEMÓRIA DE CÁLCULO'!$F:$W,5,FALSE)))</f>
        <v>DISSIPADOR DE ENERGIA EM PEDRA ARGAMASSADA,INCLUSIVE MATERIAIS DE ESCAVACAO,MEDIDO POR VOLUME DE PEDRA ARGAMASSADA</v>
      </c>
      <c r="G251" s="1" t="str">
        <f ca="1">IF(OR(ISBLANK($E251),$E251="Total Geral"),"",IF(LEN($E251)&lt;6,"",VLOOKUP($E251,'[1]MEMÓRIA DE CÁLCULO'!$F:$W,3,FALSE)))</f>
        <v>20.029.0001-0</v>
      </c>
      <c r="H251" s="1" t="str">
        <f ca="1">IF(OR(ISBLANK($E251),$E251="Total Geral"),"",IF(LEN($E251)&lt;6,"",VLOOKUP($E251,'[1]MEMÓRIA DE CÁLCULO'!$F:$W,4,FALSE)))</f>
        <v>20.029.0001-A</v>
      </c>
      <c r="I251" s="2" t="str">
        <f ca="1">IF(OR(ISBLANK($E251),$E251="Total Geral"),"",IF(LEN($E251)&lt;6,"",VLOOKUP($E251,'[1]MEMÓRIA DE CÁLCULO'!$F:$W,2,FALSE)))</f>
        <v>EMOP</v>
      </c>
      <c r="J251" s="2" t="str">
        <f ca="1">IF(OR(ISBLANK($E251),$E251="Total Geral"),"",IF(LEN($E251)&lt;6,"",VLOOKUP($E251,'[1]MEMÓRIA DE CÁLCULO'!$F:$W,17,FALSE)))</f>
        <v>M3</v>
      </c>
      <c r="K251" s="31">
        <f ca="1">IF(OR(ISBLANK($E251),$E251="Total Geral"),"",IF(LEN($E251)&lt;6,"",VLOOKUP($E251,'[1]MEMÓRIA DE CÁLCULO'!$F:$W,18,FALSE)))</f>
        <v>0.72000000000000008</v>
      </c>
      <c r="L251" s="32"/>
      <c r="M251" s="32"/>
      <c r="N251" s="33"/>
      <c r="O251" s="33"/>
      <c r="V251" s="2" t="e">
        <f>IF(ISBLANK($B251),0,COUNTIFS('[1]MEMÓRIA DE CÁLCULO'!$F:$F,'PLANILHA ORÇ.'!$B251))</f>
        <v>#VALUE!</v>
      </c>
    </row>
    <row r="252" spans="2:22" x14ac:dyDescent="0.25">
      <c r="B252" s="29" t="s">
        <v>251</v>
      </c>
      <c r="E252" s="1" t="str">
        <f t="shared" ca="1" si="4"/>
        <v>12</v>
      </c>
      <c r="F252" s="30" t="str">
        <f ca="1">IF(OR($E252="",$E252="Total Geral"),"",IF(LEN($E252)&lt;6,VLOOKUP($E252,'[1]MEMÓRIA DE CÁLCULO'!$F:$W,2,FALSE),VLOOKUP($E252,'[1]MEMÓRIA DE CÁLCULO'!$F:$W,5,FALSE)))</f>
        <v>AS BUILT</v>
      </c>
      <c r="G252" s="1" t="str">
        <f ca="1">IF(OR(ISBLANK($E252),$E252="Total Geral"),"",IF(LEN($E252)&lt;6,"",VLOOKUP($E252,'[1]MEMÓRIA DE CÁLCULO'!$F:$W,3,FALSE)))</f>
        <v/>
      </c>
      <c r="H252" s="1" t="str">
        <f ca="1">IF(OR(ISBLANK($E252),$E252="Total Geral"),"",IF(LEN($E252)&lt;6,"",VLOOKUP($E252,'[1]MEMÓRIA DE CÁLCULO'!$F:$W,4,FALSE)))</f>
        <v/>
      </c>
      <c r="I252" s="2" t="str">
        <f ca="1">IF(OR(ISBLANK($E252),$E252="Total Geral"),"",IF(LEN($E252)&lt;6,"",VLOOKUP($E252,'[1]MEMÓRIA DE CÁLCULO'!$F:$W,2,FALSE)))</f>
        <v/>
      </c>
      <c r="J252" s="2" t="str">
        <f ca="1">IF(OR(ISBLANK($E252),$E252="Total Geral"),"",IF(LEN($E252)&lt;6,"",VLOOKUP($E252,'[1]MEMÓRIA DE CÁLCULO'!$F:$W,17,FALSE)))</f>
        <v/>
      </c>
      <c r="K252" s="31" t="str">
        <f ca="1">IF(OR(ISBLANK($E252),$E252="Total Geral"),"",IF(LEN($E252)&lt;6,"",VLOOKUP($E252,'[1]MEMÓRIA DE CÁLCULO'!$F:$W,18,FALSE)))</f>
        <v/>
      </c>
      <c r="L252" s="32"/>
      <c r="M252" s="32"/>
      <c r="N252" s="33"/>
      <c r="O252" s="33"/>
      <c r="V252" s="2" t="e">
        <f>IF(ISBLANK($B252),0,COUNTIFS('[1]MEMÓRIA DE CÁLCULO'!$F:$F,'PLANILHA ORÇ.'!$B252))</f>
        <v>#VALUE!</v>
      </c>
    </row>
    <row r="253" spans="2:22" x14ac:dyDescent="0.25">
      <c r="B253" s="29" t="s">
        <v>252</v>
      </c>
      <c r="E253" s="1" t="str">
        <f t="shared" ca="1" si="4"/>
        <v>12.01</v>
      </c>
      <c r="F253" s="30" t="str">
        <f ca="1">IF(OR($E253="",$E253="Total Geral"),"",IF(LEN($E253)&lt;6,VLOOKUP($E253,'[1]MEMÓRIA DE CÁLCULO'!$F:$W,2,FALSE),VLOOKUP($E253,'[1]MEMÓRIA DE CÁLCULO'!$F:$W,5,FALSE)))</f>
        <v>AS BUILT</v>
      </c>
      <c r="G253" s="1" t="str">
        <f ca="1">IF(OR(ISBLANK($E253),$E253="Total Geral"),"",IF(LEN($E253)&lt;6,"",VLOOKUP($E253,'[1]MEMÓRIA DE CÁLCULO'!$F:$W,3,FALSE)))</f>
        <v/>
      </c>
      <c r="H253" s="1" t="str">
        <f ca="1">IF(OR(ISBLANK($E253),$E253="Total Geral"),"",IF(LEN($E253)&lt;6,"",VLOOKUP($E253,'[1]MEMÓRIA DE CÁLCULO'!$F:$W,4,FALSE)))</f>
        <v/>
      </c>
      <c r="I253" s="2" t="str">
        <f ca="1">IF(OR(ISBLANK($E253),$E253="Total Geral"),"",IF(LEN($E253)&lt;6,"",VLOOKUP($E253,'[1]MEMÓRIA DE CÁLCULO'!$F:$W,2,FALSE)))</f>
        <v/>
      </c>
      <c r="J253" s="2" t="str">
        <f ca="1">IF(OR(ISBLANK($E253),$E253="Total Geral"),"",IF(LEN($E253)&lt;6,"",VLOOKUP($E253,'[1]MEMÓRIA DE CÁLCULO'!$F:$W,17,FALSE)))</f>
        <v/>
      </c>
      <c r="K253" s="31" t="str">
        <f ca="1">IF(OR(ISBLANK($E253),$E253="Total Geral"),"",IF(LEN($E253)&lt;6,"",VLOOKUP($E253,'[1]MEMÓRIA DE CÁLCULO'!$F:$W,18,FALSE)))</f>
        <v/>
      </c>
      <c r="L253" s="32"/>
      <c r="M253" s="32"/>
      <c r="N253" s="33"/>
      <c r="O253" s="33"/>
      <c r="V253" s="2" t="e">
        <f>IF(ISBLANK($B253),0,COUNTIFS('[1]MEMÓRIA DE CÁLCULO'!$F:$F,'PLANILHA ORÇ.'!$B253))</f>
        <v>#VALUE!</v>
      </c>
    </row>
    <row r="254" spans="2:22" ht="105" x14ac:dyDescent="0.25">
      <c r="B254" s="29" t="s">
        <v>253</v>
      </c>
      <c r="E254" s="1" t="str">
        <f t="shared" ca="1" si="4"/>
        <v>12.01.01</v>
      </c>
      <c r="F254" s="30" t="str">
        <f ca="1">IF(OR($E254="",$E254="Total Geral"),"",IF(LEN($E254)&lt;6,VLOOKUP($E254,'[1]MEMÓRIA DE CÁLCULO'!$F:$W,2,FALSE),VLOOKUP($E254,'[1]MEMÓRIA DE CÁLCULO'!$F:$W,5,FALSE)))</f>
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</c>
      <c r="G254" s="1" t="str">
        <f ca="1">IF(OR(ISBLANK($E254),$E254="Total Geral"),"",IF(LEN($E254)&lt;6,"",VLOOKUP($E254,'[1]MEMÓRIA DE CÁLCULO'!$F:$W,3,FALSE)))</f>
        <v>01.050.0300-0</v>
      </c>
      <c r="H254" s="1" t="str">
        <f ca="1">IF(OR(ISBLANK($E254),$E254="Total Geral"),"",IF(LEN($E254)&lt;6,"",VLOOKUP($E254,'[1]MEMÓRIA DE CÁLCULO'!$F:$W,4,FALSE)))</f>
        <v>01.050.0300-A</v>
      </c>
      <c r="I254" s="2" t="str">
        <f ca="1">IF(OR(ISBLANK($E254),$E254="Total Geral"),"",IF(LEN($E254)&lt;6,"",VLOOKUP($E254,'[1]MEMÓRIA DE CÁLCULO'!$F:$W,2,FALSE)))</f>
        <v>EMOP</v>
      </c>
      <c r="J254" s="2" t="str">
        <f ca="1">IF(OR(ISBLANK($E254),$E254="Total Geral"),"",IF(LEN($E254)&lt;6,"",VLOOKUP($E254,'[1]MEMÓRIA DE CÁLCULO'!$F:$W,17,FALSE)))</f>
        <v>UN</v>
      </c>
      <c r="K254" s="31">
        <f ca="1">IF(OR(ISBLANK($E254),$E254="Total Geral"),"",IF(LEN($E254)&lt;6,"",VLOOKUP($E254,'[1]MEMÓRIA DE CÁLCULO'!$F:$W,18,FALSE)))</f>
        <v>10</v>
      </c>
      <c r="L254" s="32"/>
      <c r="M254" s="32"/>
      <c r="N254" s="33"/>
      <c r="O254" s="33"/>
      <c r="V254" s="2" t="e">
        <f>IF(ISBLANK($B254),0,COUNTIFS('[1]MEMÓRIA DE CÁLCULO'!$F:$F,'PLANILHA ORÇ.'!$B254))</f>
        <v>#VALUE!</v>
      </c>
    </row>
    <row r="255" spans="2:22" ht="18.75" x14ac:dyDescent="0.25">
      <c r="B255" s="42" t="s">
        <v>254</v>
      </c>
      <c r="E255" s="1" t="str">
        <f t="shared" ca="1" si="4"/>
        <v>Total Geral</v>
      </c>
      <c r="F255" s="30" t="str">
        <f ca="1">IF(OR($E255="",$E255="Total Geral"),"",IF(LEN($E255)&lt;6,VLOOKUP($E255,'[1]MEMÓRIA DE CÁLCULO'!$F:$W,2,FALSE),VLOOKUP($E255,'[1]MEMÓRIA DE CÁLCULO'!$F:$W,5,FALSE)))</f>
        <v/>
      </c>
      <c r="G255" s="1" t="str">
        <f ca="1">IF(OR(ISBLANK($E255),$E255="Total Geral"),"",IF(LEN($E255)&lt;6,"",VLOOKUP($E255,'[1]MEMÓRIA DE CÁLCULO'!$F:$W,3,FALSE)))</f>
        <v/>
      </c>
      <c r="H255" s="1" t="str">
        <f ca="1">IF(OR(ISBLANK($E255),$E255="Total Geral"),"",IF(LEN($E255)&lt;6,"",VLOOKUP($E255,'[1]MEMÓRIA DE CÁLCULO'!$F:$W,4,FALSE)))</f>
        <v/>
      </c>
      <c r="I255" s="2" t="str">
        <f ca="1">IF(OR(ISBLANK($E255),$E255="Total Geral"),"",IF(LEN($E255)&lt;6,"",VLOOKUP($E255,'[1]MEMÓRIA DE CÁLCULO'!$F:$W,2,FALSE)))</f>
        <v/>
      </c>
      <c r="J255" s="2" t="str">
        <f ca="1">IF(OR(ISBLANK($E255),$E255="Total Geral"),"",IF(LEN($E255)&lt;6,"",VLOOKUP($E255,'[1]MEMÓRIA DE CÁLCULO'!$F:$W,17,FALSE)))</f>
        <v/>
      </c>
      <c r="K255" s="31" t="str">
        <f ca="1">IF(OR(ISBLANK($E255),$E255="Total Geral"),"",IF(LEN($E255)&lt;6,"",VLOOKUP($E255,'[1]MEMÓRIA DE CÁLCULO'!$F:$W,18,FALSE)))</f>
        <v/>
      </c>
      <c r="L255" s="32"/>
      <c r="M255" s="32"/>
      <c r="N255" s="33"/>
      <c r="O255" s="33"/>
      <c r="V255" s="2" t="e">
        <f>IF(ISBLANK($B255),0,COUNTIFS('[1]MEMÓRIA DE CÁLCULO'!$F:$F,'PLANILHA ORÇ.'!$B255))</f>
        <v>#VALUE!</v>
      </c>
    </row>
    <row r="256" spans="2:22" x14ac:dyDescent="0.25">
      <c r="B256"/>
      <c r="E256" s="1" t="str">
        <f t="shared" ca="1" si="4"/>
        <v/>
      </c>
      <c r="F256" s="30" t="str">
        <f ca="1">IF(OR($E256="",$E256="Total Geral"),"",IF(LEN($E256)&lt;6,VLOOKUP($E256,'[1]MEMÓRIA DE CÁLCULO'!$F:$W,2,FALSE),VLOOKUP($E256,'[1]MEMÓRIA DE CÁLCULO'!$F:$W,5,FALSE)))</f>
        <v/>
      </c>
      <c r="G256" s="1" t="str">
        <f ca="1">IF(OR(ISBLANK($E256),$E256="Total Geral"),"",IF(LEN($E256)&lt;6,"",VLOOKUP($E256,'[1]MEMÓRIA DE CÁLCULO'!$F:$W,3,FALSE)))</f>
        <v/>
      </c>
      <c r="H256" s="1" t="str">
        <f ca="1">IF(OR(ISBLANK($E256),$E256="Total Geral"),"",IF(LEN($E256)&lt;6,"",VLOOKUP($E256,'[1]MEMÓRIA DE CÁLCULO'!$F:$W,4,FALSE)))</f>
        <v/>
      </c>
      <c r="I256" s="2" t="str">
        <f ca="1">IF(OR(ISBLANK($E256),$E256="Total Geral"),"",IF(LEN($E256)&lt;6,"",VLOOKUP($E256,'[1]MEMÓRIA DE CÁLCULO'!$F:$W,2,FALSE)))</f>
        <v/>
      </c>
      <c r="J256" s="2" t="str">
        <f ca="1">IF(OR(ISBLANK($E256),$E256="Total Geral"),"",IF(LEN($E256)&lt;6,"",VLOOKUP($E256,'[1]MEMÓRIA DE CÁLCULO'!$F:$W,17,FALSE)))</f>
        <v/>
      </c>
      <c r="K256" s="31" t="str">
        <f ca="1">IF(OR(ISBLANK($E256),$E256="Total Geral"),"",IF(LEN($E256)&lt;6,"",VLOOKUP($E256,'[1]MEMÓRIA DE CÁLCULO'!$F:$W,18,FALSE)))</f>
        <v/>
      </c>
      <c r="L256" s="32"/>
      <c r="M256" s="32"/>
      <c r="N256" s="33"/>
      <c r="O256" s="33"/>
      <c r="V256" s="2">
        <f>IF(ISBLANK($B256),0,COUNTIFS('[1]MEMÓRIA DE CÁLCULO'!$F:$F,'PLANILHA ORÇ.'!$B256))</f>
        <v>0</v>
      </c>
    </row>
    <row r="257" spans="2:22" x14ac:dyDescent="0.25">
      <c r="B257"/>
      <c r="E257" s="1" t="str">
        <f t="shared" ca="1" si="4"/>
        <v/>
      </c>
      <c r="F257" s="30" t="str">
        <f ca="1">IF(OR($E257="",$E257="Total Geral"),"",IF(LEN($E257)&lt;6,VLOOKUP($E257,'[1]MEMÓRIA DE CÁLCULO'!$F:$W,2,FALSE),VLOOKUP($E257,'[1]MEMÓRIA DE CÁLCULO'!$F:$W,5,FALSE)))</f>
        <v/>
      </c>
      <c r="G257" s="1" t="str">
        <f ca="1">IF(OR(ISBLANK($E257),$E257="Total Geral"),"",IF(LEN($E257)&lt;6,"",VLOOKUP($E257,'[1]MEMÓRIA DE CÁLCULO'!$F:$W,3,FALSE)))</f>
        <v/>
      </c>
      <c r="H257" s="1" t="str">
        <f ca="1">IF(OR(ISBLANK($E257),$E257="Total Geral"),"",IF(LEN($E257)&lt;6,"",VLOOKUP($E257,'[1]MEMÓRIA DE CÁLCULO'!$F:$W,4,FALSE)))</f>
        <v/>
      </c>
      <c r="I257" s="2" t="str">
        <f ca="1">IF(OR(ISBLANK($E257),$E257="Total Geral"),"",IF(LEN($E257)&lt;6,"",VLOOKUP($E257,'[1]MEMÓRIA DE CÁLCULO'!$F:$W,2,FALSE)))</f>
        <v/>
      </c>
      <c r="J257" s="2" t="str">
        <f ca="1">IF(OR(ISBLANK($E257),$E257="Total Geral"),"",IF(LEN($E257)&lt;6,"",VLOOKUP($E257,'[1]MEMÓRIA DE CÁLCULO'!$F:$W,17,FALSE)))</f>
        <v/>
      </c>
      <c r="K257" s="31" t="str">
        <f ca="1">IF(OR(ISBLANK($E257),$E257="Total Geral"),"",IF(LEN($E257)&lt;6,"",VLOOKUP($E257,'[1]MEMÓRIA DE CÁLCULO'!$F:$W,18,FALSE)))</f>
        <v/>
      </c>
      <c r="L257" s="32"/>
      <c r="M257" s="32"/>
      <c r="N257" s="33"/>
      <c r="O257" s="33"/>
      <c r="V257" s="2">
        <f>IF(ISBLANK($B257),0,COUNTIFS('[1]MEMÓRIA DE CÁLCULO'!$F:$F,'PLANILHA ORÇ.'!$B257))</f>
        <v>0</v>
      </c>
    </row>
    <row r="258" spans="2:22" x14ac:dyDescent="0.25">
      <c r="B258"/>
      <c r="E258" s="1" t="str">
        <f t="shared" ca="1" si="4"/>
        <v/>
      </c>
      <c r="F258" s="30" t="str">
        <f ca="1">IF(OR($E258="",$E258="Total Geral"),"",IF(LEN($E258)&lt;6,VLOOKUP($E258,'[1]MEMÓRIA DE CÁLCULO'!$F:$W,2,FALSE),VLOOKUP($E258,'[1]MEMÓRIA DE CÁLCULO'!$F:$W,5,FALSE)))</f>
        <v/>
      </c>
      <c r="G258" s="1" t="str">
        <f ca="1">IF(OR(ISBLANK($E258),$E258="Total Geral"),"",IF(LEN($E258)&lt;6,"",VLOOKUP($E258,'[1]MEMÓRIA DE CÁLCULO'!$F:$W,3,FALSE)))</f>
        <v/>
      </c>
      <c r="H258" s="1" t="str">
        <f ca="1">IF(OR(ISBLANK($E258),$E258="Total Geral"),"",IF(LEN($E258)&lt;6,"",VLOOKUP($E258,'[1]MEMÓRIA DE CÁLCULO'!$F:$W,4,FALSE)))</f>
        <v/>
      </c>
      <c r="I258" s="2" t="str">
        <f ca="1">IF(OR(ISBLANK($E258),$E258="Total Geral"),"",IF(LEN($E258)&lt;6,"",VLOOKUP($E258,'[1]MEMÓRIA DE CÁLCULO'!$F:$W,2,FALSE)))</f>
        <v/>
      </c>
      <c r="J258" s="2" t="str">
        <f ca="1">IF(OR(ISBLANK($E258),$E258="Total Geral"),"",IF(LEN($E258)&lt;6,"",VLOOKUP($E258,'[1]MEMÓRIA DE CÁLCULO'!$F:$W,17,FALSE)))</f>
        <v/>
      </c>
      <c r="K258" s="31" t="str">
        <f ca="1">IF(OR(ISBLANK($E258),$E258="Total Geral"),"",IF(LEN($E258)&lt;6,"",VLOOKUP($E258,'[1]MEMÓRIA DE CÁLCULO'!$F:$W,18,FALSE)))</f>
        <v/>
      </c>
      <c r="L258" s="32"/>
      <c r="M258" s="32"/>
      <c r="N258" s="33"/>
      <c r="O258" s="33"/>
      <c r="V258" s="2">
        <f>IF(ISBLANK($B258),0,COUNTIFS('[1]MEMÓRIA DE CÁLCULO'!$F:$F,'PLANILHA ORÇ.'!$B258))</f>
        <v>0</v>
      </c>
    </row>
    <row r="259" spans="2:22" x14ac:dyDescent="0.25">
      <c r="B259"/>
      <c r="E259" s="1" t="str">
        <f t="shared" ca="1" si="4"/>
        <v/>
      </c>
      <c r="F259" s="30" t="str">
        <f ca="1">IF(OR($E259="",$E259="Total Geral"),"",IF(LEN($E259)&lt;6,VLOOKUP($E259,'[1]MEMÓRIA DE CÁLCULO'!$F:$W,2,FALSE),VLOOKUP($E259,'[1]MEMÓRIA DE CÁLCULO'!$F:$W,5,FALSE)))</f>
        <v/>
      </c>
      <c r="G259" s="1" t="str">
        <f ca="1">IF(OR(ISBLANK($E259),$E259="Total Geral"),"",IF(LEN($E259)&lt;6,"",VLOOKUP($E259,'[1]MEMÓRIA DE CÁLCULO'!$F:$W,3,FALSE)))</f>
        <v/>
      </c>
      <c r="H259" s="1" t="str">
        <f ca="1">IF(OR(ISBLANK($E259),$E259="Total Geral"),"",IF(LEN($E259)&lt;6,"",VLOOKUP($E259,'[1]MEMÓRIA DE CÁLCULO'!$F:$W,4,FALSE)))</f>
        <v/>
      </c>
      <c r="I259" s="2" t="str">
        <f ca="1">IF(OR(ISBLANK($E259),$E259="Total Geral"),"",IF(LEN($E259)&lt;6,"",VLOOKUP($E259,'[1]MEMÓRIA DE CÁLCULO'!$F:$W,2,FALSE)))</f>
        <v/>
      </c>
      <c r="J259" s="2" t="str">
        <f ca="1">IF(OR(ISBLANK($E259),$E259="Total Geral"),"",IF(LEN($E259)&lt;6,"",VLOOKUP($E259,'[1]MEMÓRIA DE CÁLCULO'!$F:$W,17,FALSE)))</f>
        <v/>
      </c>
      <c r="K259" s="31" t="str">
        <f ca="1">IF(OR(ISBLANK($E259),$E259="Total Geral"),"",IF(LEN($E259)&lt;6,"",VLOOKUP($E259,'[1]MEMÓRIA DE CÁLCULO'!$F:$W,18,FALSE)))</f>
        <v/>
      </c>
      <c r="L259" s="32" t="str">
        <f ca="1">IF(OR(ISBLANK($E259),$E259="Total Geral"),"",IF(LEN($E259)&lt;6,"",VLOOKUP($E259,'[1]MEMÓRIA DE CÁLCULO'!$F:$AB,20,FALSE)))</f>
        <v/>
      </c>
      <c r="M259" s="32" t="str">
        <f ca="1">IF(OR(ISBLANK($E259),$E259="Total Geral"),"",IF(LEN($E259)&lt;6,"",VLOOKUP($E259,'[1]MEMÓRIA DE CÁLCULO'!$F:$AB,21,FALSE)))</f>
        <v/>
      </c>
      <c r="N259" s="33" t="str">
        <f ca="1">IF($E259="","",IF($E259="Total Geral",SUM(OFFSET(N259,-1,0):$N$25)/3,VLOOKUP($E259,'[1]MEMÓRIA DE CÁLCULO'!$F:$AB,22,FALSE)))</f>
        <v/>
      </c>
      <c r="O259" s="33" t="str">
        <f ca="1">IF($E259="","",IF($E259="Total Geral",SUM(OFFSET(O259,-1,0):$O$25)/3,VLOOKUP($E259,'[1]MEMÓRIA DE CÁLCULO'!$F:$AB,23,FALSE)))</f>
        <v/>
      </c>
      <c r="V259" s="2">
        <f>IF(ISBLANK($B259),0,COUNTIFS('[1]MEMÓRIA DE CÁLCULO'!$F:$F,'PLANILHA ORÇ.'!$B259))</f>
        <v>0</v>
      </c>
    </row>
    <row r="260" spans="2:22" x14ac:dyDescent="0.25">
      <c r="B260"/>
      <c r="E260" s="1" t="str">
        <f t="shared" ca="1" si="4"/>
        <v/>
      </c>
      <c r="F260" s="30" t="str">
        <f ca="1">IF(OR($E260="",$E260="Total Geral"),"",IF(LEN($E260)&lt;6,VLOOKUP($E260,'[1]MEMÓRIA DE CÁLCULO'!$F:$W,2,FALSE),VLOOKUP($E260,'[1]MEMÓRIA DE CÁLCULO'!$F:$W,5,FALSE)))</f>
        <v/>
      </c>
      <c r="G260" s="1" t="str">
        <f ca="1">IF(OR(ISBLANK($E260),$E260="Total Geral"),"",IF(LEN($E260)&lt;6,"",VLOOKUP($E260,'[1]MEMÓRIA DE CÁLCULO'!$F:$W,3,FALSE)))</f>
        <v/>
      </c>
      <c r="H260" s="1" t="str">
        <f ca="1">IF(OR(ISBLANK($E260),$E260="Total Geral"),"",IF(LEN($E260)&lt;6,"",VLOOKUP($E260,'[1]MEMÓRIA DE CÁLCULO'!$F:$W,4,FALSE)))</f>
        <v/>
      </c>
      <c r="I260" s="2" t="str">
        <f ca="1">IF(OR(ISBLANK($E260),$E260="Total Geral"),"",IF(LEN($E260)&lt;6,"",VLOOKUP($E260,'[1]MEMÓRIA DE CÁLCULO'!$F:$W,2,FALSE)))</f>
        <v/>
      </c>
      <c r="J260" s="2" t="str">
        <f ca="1">IF(OR(ISBLANK($E260),$E260="Total Geral"),"",IF(LEN($E260)&lt;6,"",VLOOKUP($E260,'[1]MEMÓRIA DE CÁLCULO'!$F:$W,17,FALSE)))</f>
        <v/>
      </c>
      <c r="K260" s="31" t="str">
        <f ca="1">IF(OR(ISBLANK($E260),$E260="Total Geral"),"",IF(LEN($E260)&lt;6,"",VLOOKUP($E260,'[1]MEMÓRIA DE CÁLCULO'!$F:$W,18,FALSE)))</f>
        <v/>
      </c>
      <c r="L260" s="32" t="str">
        <f ca="1">IF(OR(ISBLANK($E260),$E260="Total Geral"),"",IF(LEN($E260)&lt;6,"",VLOOKUP($E260,'[1]MEMÓRIA DE CÁLCULO'!$F:$AB,20,FALSE)))</f>
        <v/>
      </c>
      <c r="M260" s="32" t="str">
        <f ca="1">IF(OR(ISBLANK($E260),$E260="Total Geral"),"",IF(LEN($E260)&lt;6,"",VLOOKUP($E260,'[1]MEMÓRIA DE CÁLCULO'!$F:$AB,21,FALSE)))</f>
        <v/>
      </c>
      <c r="N260" s="33" t="str">
        <f ca="1">IF($E260="","",IF($E260="Total Geral",SUM(OFFSET(N260,-1,0):$N$25)/3,VLOOKUP($E260,'[1]MEMÓRIA DE CÁLCULO'!$F:$AB,22,FALSE)))</f>
        <v/>
      </c>
      <c r="O260" s="33" t="str">
        <f ca="1">IF($E260="","",IF($E260="Total Geral",SUM(OFFSET(O260,-1,0):$O$25)/3,VLOOKUP($E260,'[1]MEMÓRIA DE CÁLCULO'!$F:$AB,23,FALSE)))</f>
        <v/>
      </c>
      <c r="V260" s="2">
        <f>IF(ISBLANK($B260),0,COUNTIFS('[1]MEMÓRIA DE CÁLCULO'!$F:$F,'PLANILHA ORÇ.'!$B260))</f>
        <v>0</v>
      </c>
    </row>
    <row r="261" spans="2:22" x14ac:dyDescent="0.25">
      <c r="B261"/>
      <c r="E261" s="1" t="str">
        <f t="shared" ca="1" si="4"/>
        <v/>
      </c>
      <c r="F261" s="30" t="str">
        <f ca="1">IF(OR($E261="",$E261="Total Geral"),"",IF(LEN($E261)&lt;6,VLOOKUP($E261,'[1]MEMÓRIA DE CÁLCULO'!$F:$W,2,FALSE),VLOOKUP($E261,'[1]MEMÓRIA DE CÁLCULO'!$F:$W,5,FALSE)))</f>
        <v/>
      </c>
      <c r="G261" s="1" t="str">
        <f ca="1">IF(OR(ISBLANK($E261),$E261="Total Geral"),"",IF(LEN($E261)&lt;6,"",VLOOKUP($E261,'[1]MEMÓRIA DE CÁLCULO'!$F:$W,3,FALSE)))</f>
        <v/>
      </c>
      <c r="H261" s="1" t="str">
        <f ca="1">IF(OR(ISBLANK($E261),$E261="Total Geral"),"",IF(LEN($E261)&lt;6,"",VLOOKUP($E261,'[1]MEMÓRIA DE CÁLCULO'!$F:$W,4,FALSE)))</f>
        <v/>
      </c>
      <c r="I261" s="2" t="str">
        <f ca="1">IF(OR(ISBLANK($E261),$E261="Total Geral"),"",IF(LEN($E261)&lt;6,"",VLOOKUP($E261,'[1]MEMÓRIA DE CÁLCULO'!$F:$W,2,FALSE)))</f>
        <v/>
      </c>
      <c r="J261" s="2" t="str">
        <f ca="1">IF(OR(ISBLANK($E261),$E261="Total Geral"),"",IF(LEN($E261)&lt;6,"",VLOOKUP($E261,'[1]MEMÓRIA DE CÁLCULO'!$F:$W,17,FALSE)))</f>
        <v/>
      </c>
      <c r="K261" s="31" t="str">
        <f ca="1">IF(OR(ISBLANK($E261),$E261="Total Geral"),"",IF(LEN($E261)&lt;6,"",VLOOKUP($E261,'[1]MEMÓRIA DE CÁLCULO'!$F:$W,18,FALSE)))</f>
        <v/>
      </c>
      <c r="L261" s="32" t="str">
        <f ca="1">IF(OR(ISBLANK($E261),$E261="Total Geral"),"",IF(LEN($E261)&lt;6,"",VLOOKUP($E261,'[1]MEMÓRIA DE CÁLCULO'!$F:$AB,20,FALSE)))</f>
        <v/>
      </c>
      <c r="M261" s="32" t="str">
        <f ca="1">IF(OR(ISBLANK($E261),$E261="Total Geral"),"",IF(LEN($E261)&lt;6,"",VLOOKUP($E261,'[1]MEMÓRIA DE CÁLCULO'!$F:$AB,21,FALSE)))</f>
        <v/>
      </c>
      <c r="N261" s="33" t="str">
        <f ca="1">IF($E261="","",IF($E261="Total Geral",SUM(OFFSET(N261,-1,0):$N$25)/3,VLOOKUP($E261,'[1]MEMÓRIA DE CÁLCULO'!$F:$AB,22,FALSE)))</f>
        <v/>
      </c>
      <c r="O261" s="33" t="str">
        <f ca="1">IF($E261="","",IF($E261="Total Geral",SUM(OFFSET(O261,-1,0):$O$25)/3,VLOOKUP($E261,'[1]MEMÓRIA DE CÁLCULO'!$F:$AB,23,FALSE)))</f>
        <v/>
      </c>
      <c r="V261" s="2">
        <f>IF(ISBLANK($B261),0,COUNTIFS('[1]MEMÓRIA DE CÁLCULO'!$F:$F,'PLANILHA ORÇ.'!$B261))</f>
        <v>0</v>
      </c>
    </row>
    <row r="262" spans="2:22" x14ac:dyDescent="0.25">
      <c r="B262"/>
      <c r="E262" s="1" t="str">
        <f t="shared" ca="1" si="4"/>
        <v/>
      </c>
      <c r="F262" s="30" t="str">
        <f ca="1">IF(OR($E262="",$E262="Total Geral"),"",IF(LEN($E262)&lt;6,VLOOKUP($E262,'[1]MEMÓRIA DE CÁLCULO'!$F:$W,2,FALSE),VLOOKUP($E262,'[1]MEMÓRIA DE CÁLCULO'!$F:$W,5,FALSE)))</f>
        <v/>
      </c>
      <c r="G262" s="1" t="str">
        <f ca="1">IF(OR(ISBLANK($E262),$E262="Total Geral"),"",IF(LEN($E262)&lt;6,"",VLOOKUP($E262,'[1]MEMÓRIA DE CÁLCULO'!$F:$W,3,FALSE)))</f>
        <v/>
      </c>
      <c r="H262" s="1" t="str">
        <f ca="1">IF(OR(ISBLANK($E262),$E262="Total Geral"),"",IF(LEN($E262)&lt;6,"",VLOOKUP($E262,'[1]MEMÓRIA DE CÁLCULO'!$F:$W,4,FALSE)))</f>
        <v/>
      </c>
      <c r="I262" s="2" t="str">
        <f ca="1">IF(OR(ISBLANK($E262),$E262="Total Geral"),"",IF(LEN($E262)&lt;6,"",VLOOKUP($E262,'[1]MEMÓRIA DE CÁLCULO'!$F:$W,2,FALSE)))</f>
        <v/>
      </c>
      <c r="J262" s="2" t="str">
        <f ca="1">IF(OR(ISBLANK($E262),$E262="Total Geral"),"",IF(LEN($E262)&lt;6,"",VLOOKUP($E262,'[1]MEMÓRIA DE CÁLCULO'!$F:$W,17,FALSE)))</f>
        <v/>
      </c>
      <c r="K262" s="31" t="str">
        <f ca="1">IF(OR(ISBLANK($E262),$E262="Total Geral"),"",IF(LEN($E262)&lt;6,"",VLOOKUP($E262,'[1]MEMÓRIA DE CÁLCULO'!$F:$W,18,FALSE)))</f>
        <v/>
      </c>
      <c r="L262" s="32" t="str">
        <f ca="1">IF(OR(ISBLANK($E262),$E262="Total Geral"),"",IF(LEN($E262)&lt;6,"",VLOOKUP($E262,'[1]MEMÓRIA DE CÁLCULO'!$F:$AB,20,FALSE)))</f>
        <v/>
      </c>
      <c r="M262" s="32" t="str">
        <f ca="1">IF(OR(ISBLANK($E262),$E262="Total Geral"),"",IF(LEN($E262)&lt;6,"",VLOOKUP($E262,'[1]MEMÓRIA DE CÁLCULO'!$F:$AB,21,FALSE)))</f>
        <v/>
      </c>
      <c r="N262" s="33" t="str">
        <f ca="1">IF($E262="","",IF($E262="Total Geral",SUM(OFFSET(N262,-1,0):$N$25)/3,VLOOKUP($E262,'[1]MEMÓRIA DE CÁLCULO'!$F:$AB,22,FALSE)))</f>
        <v/>
      </c>
      <c r="O262" s="33" t="str">
        <f ca="1">IF($E262="","",IF($E262="Total Geral",SUM(OFFSET(O262,-1,0):$O$25)/3,VLOOKUP($E262,'[1]MEMÓRIA DE CÁLCULO'!$F:$AB,23,FALSE)))</f>
        <v/>
      </c>
      <c r="V262" s="2">
        <f>IF(ISBLANK($B262),0,COUNTIFS('[1]MEMÓRIA DE CÁLCULO'!$F:$F,'PLANILHA ORÇ.'!$B262))</f>
        <v>0</v>
      </c>
    </row>
    <row r="263" spans="2:22" x14ac:dyDescent="0.25">
      <c r="B263"/>
      <c r="E263" s="1" t="str">
        <f t="shared" ca="1" si="4"/>
        <v/>
      </c>
      <c r="F263" s="30" t="str">
        <f ca="1">IF(OR($E263="",$E263="Total Geral"),"",IF(LEN($E263)&lt;6,VLOOKUP($E263,'[1]MEMÓRIA DE CÁLCULO'!$F:$W,2,FALSE),VLOOKUP($E263,'[1]MEMÓRIA DE CÁLCULO'!$F:$W,5,FALSE)))</f>
        <v/>
      </c>
      <c r="G263" s="1" t="str">
        <f ca="1">IF(OR(ISBLANK($E263),$E263="Total Geral"),"",IF(LEN($E263)&lt;6,"",VLOOKUP($E263,'[1]MEMÓRIA DE CÁLCULO'!$F:$W,3,FALSE)))</f>
        <v/>
      </c>
      <c r="H263" s="1" t="str">
        <f ca="1">IF(OR(ISBLANK($E263),$E263="Total Geral"),"",IF(LEN($E263)&lt;6,"",VLOOKUP($E263,'[1]MEMÓRIA DE CÁLCULO'!$F:$W,4,FALSE)))</f>
        <v/>
      </c>
      <c r="I263" s="2" t="str">
        <f ca="1">IF(OR(ISBLANK($E263),$E263="Total Geral"),"",IF(LEN($E263)&lt;6,"",VLOOKUP($E263,'[1]MEMÓRIA DE CÁLCULO'!$F:$W,2,FALSE)))</f>
        <v/>
      </c>
      <c r="J263" s="2" t="str">
        <f ca="1">IF(OR(ISBLANK($E263),$E263="Total Geral"),"",IF(LEN($E263)&lt;6,"",VLOOKUP($E263,'[1]MEMÓRIA DE CÁLCULO'!$F:$W,17,FALSE)))</f>
        <v/>
      </c>
      <c r="K263" s="31" t="str">
        <f ca="1">IF(OR(ISBLANK($E263),$E263="Total Geral"),"",IF(LEN($E263)&lt;6,"",VLOOKUP($E263,'[1]MEMÓRIA DE CÁLCULO'!$F:$W,18,FALSE)))</f>
        <v/>
      </c>
      <c r="L263" s="32" t="str">
        <f ca="1">IF(OR(ISBLANK($E263),$E263="Total Geral"),"",IF(LEN($E263)&lt;6,"",VLOOKUP($E263,'[1]MEMÓRIA DE CÁLCULO'!$F:$AB,20,FALSE)))</f>
        <v/>
      </c>
      <c r="M263" s="32" t="str">
        <f ca="1">IF(OR(ISBLANK($E263),$E263="Total Geral"),"",IF(LEN($E263)&lt;6,"",VLOOKUP($E263,'[1]MEMÓRIA DE CÁLCULO'!$F:$AB,21,FALSE)))</f>
        <v/>
      </c>
      <c r="N263" s="33" t="str">
        <f ca="1">IF($E263="","",IF($E263="Total Geral",SUM(OFFSET(N263,-1,0):$N$25)/3,VLOOKUP($E263,'[1]MEMÓRIA DE CÁLCULO'!$F:$AB,22,FALSE)))</f>
        <v/>
      </c>
      <c r="O263" s="33" t="str">
        <f ca="1">IF($E263="","",IF($E263="Total Geral",SUM(OFFSET(O263,-1,0):$O$25)/3,VLOOKUP($E263,'[1]MEMÓRIA DE CÁLCULO'!$F:$AB,23,FALSE)))</f>
        <v/>
      </c>
      <c r="V263" s="2">
        <f>IF(ISBLANK($B263),0,COUNTIFS('[1]MEMÓRIA DE CÁLCULO'!$F:$F,'PLANILHA ORÇ.'!$B263))</f>
        <v>0</v>
      </c>
    </row>
    <row r="264" spans="2:22" x14ac:dyDescent="0.25">
      <c r="B264"/>
      <c r="E264" s="1" t="str">
        <f t="shared" ca="1" si="4"/>
        <v/>
      </c>
      <c r="F264" s="30" t="str">
        <f ca="1">IF(OR($E264="",$E264="Total Geral"),"",IF(LEN($E264)&lt;6,VLOOKUP($E264,'[1]MEMÓRIA DE CÁLCULO'!$F:$W,2,FALSE),VLOOKUP($E264,'[1]MEMÓRIA DE CÁLCULO'!$F:$W,5,FALSE)))</f>
        <v/>
      </c>
      <c r="G264" s="1" t="str">
        <f ca="1">IF(OR(ISBLANK($E264),$E264="Total Geral"),"",IF(LEN($E264)&lt;6,"",VLOOKUP($E264,'[1]MEMÓRIA DE CÁLCULO'!$F:$W,3,FALSE)))</f>
        <v/>
      </c>
      <c r="H264" s="1" t="str">
        <f ca="1">IF(OR(ISBLANK($E264),$E264="Total Geral"),"",IF(LEN($E264)&lt;6,"",VLOOKUP($E264,'[1]MEMÓRIA DE CÁLCULO'!$F:$W,4,FALSE)))</f>
        <v/>
      </c>
      <c r="I264" s="2" t="str">
        <f ca="1">IF(OR(ISBLANK($E264),$E264="Total Geral"),"",IF(LEN($E264)&lt;6,"",VLOOKUP($E264,'[1]MEMÓRIA DE CÁLCULO'!$F:$W,2,FALSE)))</f>
        <v/>
      </c>
      <c r="J264" s="2" t="str">
        <f ca="1">IF(OR(ISBLANK($E264),$E264="Total Geral"),"",IF(LEN($E264)&lt;6,"",VLOOKUP($E264,'[1]MEMÓRIA DE CÁLCULO'!$F:$W,17,FALSE)))</f>
        <v/>
      </c>
      <c r="K264" s="31" t="str">
        <f ca="1">IF(OR(ISBLANK($E264),$E264="Total Geral"),"",IF(LEN($E264)&lt;6,"",VLOOKUP($E264,'[1]MEMÓRIA DE CÁLCULO'!$F:$W,18,FALSE)))</f>
        <v/>
      </c>
      <c r="L264" s="32" t="str">
        <f ca="1">IF(OR(ISBLANK($E264),$E264="Total Geral"),"",IF(LEN($E264)&lt;6,"",VLOOKUP($E264,'[1]MEMÓRIA DE CÁLCULO'!$F:$AB,20,FALSE)))</f>
        <v/>
      </c>
      <c r="M264" s="32" t="str">
        <f ca="1">IF(OR(ISBLANK($E264),$E264="Total Geral"),"",IF(LEN($E264)&lt;6,"",VLOOKUP($E264,'[1]MEMÓRIA DE CÁLCULO'!$F:$AB,21,FALSE)))</f>
        <v/>
      </c>
      <c r="N264" s="33" t="str">
        <f ca="1">IF($E264="","",IF($E264="Total Geral",SUM(OFFSET(N264,-1,0):$N$25)/3,VLOOKUP($E264,'[1]MEMÓRIA DE CÁLCULO'!$F:$AB,22,FALSE)))</f>
        <v/>
      </c>
      <c r="O264" s="33" t="str">
        <f ca="1">IF($E264="","",IF($E264="Total Geral",SUM(OFFSET(O264,-1,0):$O$25)/3,VLOOKUP($E264,'[1]MEMÓRIA DE CÁLCULO'!$F:$AB,23,FALSE)))</f>
        <v/>
      </c>
      <c r="V264" s="2">
        <f>IF(ISBLANK($B264),0,COUNTIFS('[1]MEMÓRIA DE CÁLCULO'!$F:$F,'PLANILHA ORÇ.'!$B264))</f>
        <v>0</v>
      </c>
    </row>
    <row r="265" spans="2:22" x14ac:dyDescent="0.25">
      <c r="B265"/>
      <c r="E265" s="1" t="str">
        <f t="shared" ca="1" si="4"/>
        <v/>
      </c>
      <c r="F265" s="30" t="str">
        <f ca="1">IF(OR($E265="",$E265="Total Geral"),"",IF(LEN($E265)&lt;6,VLOOKUP($E265,'[1]MEMÓRIA DE CÁLCULO'!$F:$W,2,FALSE),VLOOKUP($E265,'[1]MEMÓRIA DE CÁLCULO'!$F:$W,5,FALSE)))</f>
        <v/>
      </c>
      <c r="G265" s="1" t="str">
        <f ca="1">IF(OR(ISBLANK($E265),$E265="Total Geral"),"",IF(LEN($E265)&lt;6,"",VLOOKUP($E265,'[1]MEMÓRIA DE CÁLCULO'!$F:$W,3,FALSE)))</f>
        <v/>
      </c>
      <c r="H265" s="1" t="str">
        <f ca="1">IF(OR(ISBLANK($E265),$E265="Total Geral"),"",IF(LEN($E265)&lt;6,"",VLOOKUP($E265,'[1]MEMÓRIA DE CÁLCULO'!$F:$W,4,FALSE)))</f>
        <v/>
      </c>
      <c r="I265" s="2" t="str">
        <f ca="1">IF(OR(ISBLANK($E265),$E265="Total Geral"),"",IF(LEN($E265)&lt;6,"",VLOOKUP($E265,'[1]MEMÓRIA DE CÁLCULO'!$F:$W,2,FALSE)))</f>
        <v/>
      </c>
      <c r="J265" s="2" t="str">
        <f ca="1">IF(OR(ISBLANK($E265),$E265="Total Geral"),"",IF(LEN($E265)&lt;6,"",VLOOKUP($E265,'[1]MEMÓRIA DE CÁLCULO'!$F:$W,17,FALSE)))</f>
        <v/>
      </c>
      <c r="K265" s="31" t="str">
        <f ca="1">IF(OR(ISBLANK($E265),$E265="Total Geral"),"",IF(LEN($E265)&lt;6,"",VLOOKUP($E265,'[1]MEMÓRIA DE CÁLCULO'!$F:$W,18,FALSE)))</f>
        <v/>
      </c>
      <c r="L265" s="32" t="str">
        <f ca="1">IF(OR(ISBLANK($E265),$E265="Total Geral"),"",IF(LEN($E265)&lt;6,"",VLOOKUP($E265,'[1]MEMÓRIA DE CÁLCULO'!$F:$AB,20,FALSE)))</f>
        <v/>
      </c>
      <c r="M265" s="32" t="str">
        <f ca="1">IF(OR(ISBLANK($E265),$E265="Total Geral"),"",IF(LEN($E265)&lt;6,"",VLOOKUP($E265,'[1]MEMÓRIA DE CÁLCULO'!$F:$AB,21,FALSE)))</f>
        <v/>
      </c>
      <c r="N265" s="33" t="str">
        <f ca="1">IF($E265="","",IF($E265="Total Geral",SUM(OFFSET(N265,-1,0):$N$25)/3,VLOOKUP($E265,'[1]MEMÓRIA DE CÁLCULO'!$F:$AB,22,FALSE)))</f>
        <v/>
      </c>
      <c r="O265" s="33" t="str">
        <f ca="1">IF($E265="","",IF($E265="Total Geral",SUM(OFFSET(O265,-1,0):$O$25)/3,VLOOKUP($E265,'[1]MEMÓRIA DE CÁLCULO'!$F:$AB,23,FALSE)))</f>
        <v/>
      </c>
      <c r="V265" s="2">
        <f>IF(ISBLANK($B265),0,COUNTIFS('[1]MEMÓRIA DE CÁLCULO'!$F:$F,'PLANILHA ORÇ.'!$B265))</f>
        <v>0</v>
      </c>
    </row>
    <row r="266" spans="2:22" x14ac:dyDescent="0.25">
      <c r="B266"/>
      <c r="E266" s="1" t="str">
        <f t="shared" ca="1" si="4"/>
        <v/>
      </c>
      <c r="F266" s="30" t="str">
        <f ca="1">IF(OR($E266="",$E266="Total Geral"),"",IF(LEN($E266)&lt;6,VLOOKUP($E266,'[1]MEMÓRIA DE CÁLCULO'!$F:$W,2,FALSE),VLOOKUP($E266,'[1]MEMÓRIA DE CÁLCULO'!$F:$W,5,FALSE)))</f>
        <v/>
      </c>
      <c r="G266" s="1" t="str">
        <f ca="1">IF(OR(ISBLANK($E266),$E266="Total Geral"),"",IF(LEN($E266)&lt;6,"",VLOOKUP($E266,'[1]MEMÓRIA DE CÁLCULO'!$F:$W,3,FALSE)))</f>
        <v/>
      </c>
      <c r="H266" s="1" t="str">
        <f ca="1">IF(OR(ISBLANK($E266),$E266="Total Geral"),"",IF(LEN($E266)&lt;6,"",VLOOKUP($E266,'[1]MEMÓRIA DE CÁLCULO'!$F:$W,4,FALSE)))</f>
        <v/>
      </c>
      <c r="I266" s="2" t="str">
        <f ca="1">IF(OR(ISBLANK($E266),$E266="Total Geral"),"",IF(LEN($E266)&lt;6,"",VLOOKUP($E266,'[1]MEMÓRIA DE CÁLCULO'!$F:$W,2,FALSE)))</f>
        <v/>
      </c>
      <c r="J266" s="2" t="str">
        <f ca="1">IF(OR(ISBLANK($E266),$E266="Total Geral"),"",IF(LEN($E266)&lt;6,"",VLOOKUP($E266,'[1]MEMÓRIA DE CÁLCULO'!$F:$W,17,FALSE)))</f>
        <v/>
      </c>
      <c r="K266" s="31" t="str">
        <f ca="1">IF(OR(ISBLANK($E266),$E266="Total Geral"),"",IF(LEN($E266)&lt;6,"",VLOOKUP($E266,'[1]MEMÓRIA DE CÁLCULO'!$F:$W,18,FALSE)))</f>
        <v/>
      </c>
      <c r="L266" s="32" t="str">
        <f ca="1">IF(OR(ISBLANK($E266),$E266="Total Geral"),"",IF(LEN($E266)&lt;6,"",VLOOKUP($E266,'[1]MEMÓRIA DE CÁLCULO'!$F:$AB,20,FALSE)))</f>
        <v/>
      </c>
      <c r="M266" s="32" t="str">
        <f ca="1">IF(OR(ISBLANK($E266),$E266="Total Geral"),"",IF(LEN($E266)&lt;6,"",VLOOKUP($E266,'[1]MEMÓRIA DE CÁLCULO'!$F:$AB,21,FALSE)))</f>
        <v/>
      </c>
      <c r="N266" s="33" t="str">
        <f ca="1">IF($E266="","",IF($E266="Total Geral",SUM(OFFSET(N266,-1,0):$N$25)/3,VLOOKUP($E266,'[1]MEMÓRIA DE CÁLCULO'!$F:$AB,22,FALSE)))</f>
        <v/>
      </c>
      <c r="O266" s="33" t="str">
        <f ca="1">IF($E266="","",IF($E266="Total Geral",SUM(OFFSET(O266,-1,0):$O$25)/3,VLOOKUP($E266,'[1]MEMÓRIA DE CÁLCULO'!$F:$AB,23,FALSE)))</f>
        <v/>
      </c>
      <c r="V266" s="2">
        <f>IF(ISBLANK($B266),0,COUNTIFS('[1]MEMÓRIA DE CÁLCULO'!$F:$F,'PLANILHA ORÇ.'!$B266))</f>
        <v>0</v>
      </c>
    </row>
    <row r="267" spans="2:22" x14ac:dyDescent="0.25">
      <c r="B267"/>
      <c r="E267" s="1" t="str">
        <f t="shared" ca="1" si="4"/>
        <v/>
      </c>
      <c r="F267" s="30" t="str">
        <f ca="1">IF(OR($E267="",$E267="Total Geral"),"",IF(LEN($E267)&lt;6,VLOOKUP($E267,'[1]MEMÓRIA DE CÁLCULO'!$F:$W,2,FALSE),VLOOKUP($E267,'[1]MEMÓRIA DE CÁLCULO'!$F:$W,5,FALSE)))</f>
        <v/>
      </c>
      <c r="G267" s="1" t="str">
        <f ca="1">IF(OR(ISBLANK($E267),$E267="Total Geral"),"",IF(LEN($E267)&lt;6,"",VLOOKUP($E267,'[1]MEMÓRIA DE CÁLCULO'!$F:$W,3,FALSE)))</f>
        <v/>
      </c>
      <c r="H267" s="1" t="str">
        <f ca="1">IF(OR(ISBLANK($E267),$E267="Total Geral"),"",IF(LEN($E267)&lt;6,"",VLOOKUP($E267,'[1]MEMÓRIA DE CÁLCULO'!$F:$W,4,FALSE)))</f>
        <v/>
      </c>
      <c r="I267" s="2" t="str">
        <f ca="1">IF(OR(ISBLANK($E267),$E267="Total Geral"),"",IF(LEN($E267)&lt;6,"",VLOOKUP($E267,'[1]MEMÓRIA DE CÁLCULO'!$F:$W,2,FALSE)))</f>
        <v/>
      </c>
      <c r="J267" s="2" t="str">
        <f ca="1">IF(OR(ISBLANK($E267),$E267="Total Geral"),"",IF(LEN($E267)&lt;6,"",VLOOKUP($E267,'[1]MEMÓRIA DE CÁLCULO'!$F:$W,17,FALSE)))</f>
        <v/>
      </c>
      <c r="K267" s="31" t="str">
        <f ca="1">IF(OR(ISBLANK($E267),$E267="Total Geral"),"",IF(LEN($E267)&lt;6,"",VLOOKUP($E267,'[1]MEMÓRIA DE CÁLCULO'!$F:$W,18,FALSE)))</f>
        <v/>
      </c>
      <c r="L267" s="32" t="str">
        <f ca="1">IF(OR(ISBLANK($E267),$E267="Total Geral"),"",IF(LEN($E267)&lt;6,"",VLOOKUP($E267,'[1]MEMÓRIA DE CÁLCULO'!$F:$AB,20,FALSE)))</f>
        <v/>
      </c>
      <c r="M267" s="32" t="str">
        <f ca="1">IF(OR(ISBLANK($E267),$E267="Total Geral"),"",IF(LEN($E267)&lt;6,"",VLOOKUP($E267,'[1]MEMÓRIA DE CÁLCULO'!$F:$AB,21,FALSE)))</f>
        <v/>
      </c>
      <c r="N267" s="33" t="str">
        <f ca="1">IF($E267="","",IF($E267="Total Geral",SUM(OFFSET(N267,-1,0):$N$25)/3,VLOOKUP($E267,'[1]MEMÓRIA DE CÁLCULO'!$F:$AB,22,FALSE)))</f>
        <v/>
      </c>
      <c r="O267" s="33" t="str">
        <f ca="1">IF($E267="","",IF($E267="Total Geral",SUM(OFFSET(O267,-1,0):$O$25)/3,VLOOKUP($E267,'[1]MEMÓRIA DE CÁLCULO'!$F:$AB,23,FALSE)))</f>
        <v/>
      </c>
      <c r="V267" s="2">
        <f>IF(ISBLANK($B267),0,COUNTIFS('[1]MEMÓRIA DE CÁLCULO'!$F:$F,'PLANILHA ORÇ.'!$B267))</f>
        <v>0</v>
      </c>
    </row>
    <row r="268" spans="2:22" x14ac:dyDescent="0.25">
      <c r="B268"/>
      <c r="E268" s="1" t="str">
        <f t="shared" ca="1" si="4"/>
        <v/>
      </c>
      <c r="F268" s="30" t="str">
        <f ca="1">IF(OR($E268="",$E268="Total Geral"),"",IF(LEN($E268)&lt;6,VLOOKUP($E268,'[1]MEMÓRIA DE CÁLCULO'!$F:$W,2,FALSE),VLOOKUP($E268,'[1]MEMÓRIA DE CÁLCULO'!$F:$W,5,FALSE)))</f>
        <v/>
      </c>
      <c r="G268" s="1" t="str">
        <f ca="1">IF(OR(ISBLANK($E268),$E268="Total Geral"),"",IF(LEN($E268)&lt;6,"",VLOOKUP($E268,'[1]MEMÓRIA DE CÁLCULO'!$F:$W,3,FALSE)))</f>
        <v/>
      </c>
      <c r="H268" s="1" t="str">
        <f ca="1">IF(OR(ISBLANK($E268),$E268="Total Geral"),"",IF(LEN($E268)&lt;6,"",VLOOKUP($E268,'[1]MEMÓRIA DE CÁLCULO'!$F:$W,4,FALSE)))</f>
        <v/>
      </c>
      <c r="I268" s="2" t="str">
        <f ca="1">IF(OR(ISBLANK($E268),$E268="Total Geral"),"",IF(LEN($E268)&lt;6,"",VLOOKUP($E268,'[1]MEMÓRIA DE CÁLCULO'!$F:$W,2,FALSE)))</f>
        <v/>
      </c>
      <c r="J268" s="2" t="str">
        <f ca="1">IF(OR(ISBLANK($E268),$E268="Total Geral"),"",IF(LEN($E268)&lt;6,"",VLOOKUP($E268,'[1]MEMÓRIA DE CÁLCULO'!$F:$W,17,FALSE)))</f>
        <v/>
      </c>
      <c r="K268" s="31" t="str">
        <f ca="1">IF(OR(ISBLANK($E268),$E268="Total Geral"),"",IF(LEN($E268)&lt;6,"",VLOOKUP($E268,'[1]MEMÓRIA DE CÁLCULO'!$F:$W,18,FALSE)))</f>
        <v/>
      </c>
      <c r="L268" s="32" t="str">
        <f ca="1">IF(OR(ISBLANK($E268),$E268="Total Geral"),"",IF(LEN($E268)&lt;6,"",VLOOKUP($E268,'[1]MEMÓRIA DE CÁLCULO'!$F:$AB,20,FALSE)))</f>
        <v/>
      </c>
      <c r="M268" s="32" t="str">
        <f ca="1">IF(OR(ISBLANK($E268),$E268="Total Geral"),"",IF(LEN($E268)&lt;6,"",VLOOKUP($E268,'[1]MEMÓRIA DE CÁLCULO'!$F:$AB,21,FALSE)))</f>
        <v/>
      </c>
      <c r="N268" s="33" t="str">
        <f ca="1">IF($E268="","",IF($E268="Total Geral",SUM(OFFSET(N268,-1,0):$N$25)/3,VLOOKUP($E268,'[1]MEMÓRIA DE CÁLCULO'!$F:$AB,22,FALSE)))</f>
        <v/>
      </c>
      <c r="O268" s="33" t="str">
        <f ca="1">IF($E268="","",IF($E268="Total Geral",SUM(OFFSET(O268,-1,0):$O$25)/3,VLOOKUP($E268,'[1]MEMÓRIA DE CÁLCULO'!$F:$AB,23,FALSE)))</f>
        <v/>
      </c>
      <c r="V268" s="2">
        <f>IF(ISBLANK($B268),0,COUNTIFS('[1]MEMÓRIA DE CÁLCULO'!$F:$F,'PLANILHA ORÇ.'!$B268))</f>
        <v>0</v>
      </c>
    </row>
    <row r="269" spans="2:22" x14ac:dyDescent="0.25">
      <c r="B269"/>
      <c r="E269" s="1" t="str">
        <f t="shared" ca="1" si="4"/>
        <v/>
      </c>
      <c r="F269" s="30" t="str">
        <f ca="1">IF(OR($E269="",$E269="Total Geral"),"",IF(LEN($E269)&lt;6,VLOOKUP($E269,'[1]MEMÓRIA DE CÁLCULO'!$F:$W,2,FALSE),VLOOKUP($E269,'[1]MEMÓRIA DE CÁLCULO'!$F:$W,5,FALSE)))</f>
        <v/>
      </c>
      <c r="G269" s="1" t="str">
        <f ca="1">IF(OR(ISBLANK($E269),$E269="Total Geral"),"",IF(LEN($E269)&lt;6,"",VLOOKUP($E269,'[1]MEMÓRIA DE CÁLCULO'!$F:$W,3,FALSE)))</f>
        <v/>
      </c>
      <c r="H269" s="1" t="str">
        <f ca="1">IF(OR(ISBLANK($E269),$E269="Total Geral"),"",IF(LEN($E269)&lt;6,"",VLOOKUP($E269,'[1]MEMÓRIA DE CÁLCULO'!$F:$W,4,FALSE)))</f>
        <v/>
      </c>
      <c r="I269" s="2" t="str">
        <f ca="1">IF(OR(ISBLANK($E269),$E269="Total Geral"),"",IF(LEN($E269)&lt;6,"",VLOOKUP($E269,'[1]MEMÓRIA DE CÁLCULO'!$F:$W,2,FALSE)))</f>
        <v/>
      </c>
      <c r="J269" s="2" t="str">
        <f ca="1">IF(OR(ISBLANK($E269),$E269="Total Geral"),"",IF(LEN($E269)&lt;6,"",VLOOKUP($E269,'[1]MEMÓRIA DE CÁLCULO'!$F:$W,17,FALSE)))</f>
        <v/>
      </c>
      <c r="K269" s="31" t="str">
        <f ca="1">IF(OR(ISBLANK($E269),$E269="Total Geral"),"",IF(LEN($E269)&lt;6,"",VLOOKUP($E269,'[1]MEMÓRIA DE CÁLCULO'!$F:$W,18,FALSE)))</f>
        <v/>
      </c>
      <c r="L269" s="32" t="str">
        <f ca="1">IF(OR(ISBLANK($E269),$E269="Total Geral"),"",IF(LEN($E269)&lt;6,"",VLOOKUP($E269,'[1]MEMÓRIA DE CÁLCULO'!$F:$AB,20,FALSE)))</f>
        <v/>
      </c>
      <c r="M269" s="32" t="str">
        <f ca="1">IF(OR(ISBLANK($E269),$E269="Total Geral"),"",IF(LEN($E269)&lt;6,"",VLOOKUP($E269,'[1]MEMÓRIA DE CÁLCULO'!$F:$AB,21,FALSE)))</f>
        <v/>
      </c>
      <c r="N269" s="33" t="str">
        <f ca="1">IF($E269="","",IF($E269="Total Geral",SUM(OFFSET(N269,-1,0):$N$25)/3,VLOOKUP($E269,'[1]MEMÓRIA DE CÁLCULO'!$F:$AB,22,FALSE)))</f>
        <v/>
      </c>
      <c r="O269" s="33" t="str">
        <f ca="1">IF($E269="","",IF($E269="Total Geral",SUM(OFFSET(O269,-1,0):$O$25)/3,VLOOKUP($E269,'[1]MEMÓRIA DE CÁLCULO'!$F:$AB,23,FALSE)))</f>
        <v/>
      </c>
      <c r="V269" s="2">
        <f>IF(ISBLANK($B269),0,COUNTIFS('[1]MEMÓRIA DE CÁLCULO'!$F:$F,'PLANILHA ORÇ.'!$B269))</f>
        <v>0</v>
      </c>
    </row>
    <row r="270" spans="2:22" x14ac:dyDescent="0.25">
      <c r="B270"/>
      <c r="E270" s="1" t="str">
        <f t="shared" ca="1" si="4"/>
        <v/>
      </c>
      <c r="F270" s="30" t="str">
        <f ca="1">IF(OR($E270="",$E270="Total Geral"),"",IF(LEN($E270)&lt;6,VLOOKUP($E270,'[1]MEMÓRIA DE CÁLCULO'!$F:$W,2,FALSE),VLOOKUP($E270,'[1]MEMÓRIA DE CÁLCULO'!$F:$W,5,FALSE)))</f>
        <v/>
      </c>
      <c r="G270" s="1" t="str">
        <f ca="1">IF(OR(ISBLANK($E270),$E270="Total Geral"),"",IF(LEN($E270)&lt;6,"",VLOOKUP($E270,'[1]MEMÓRIA DE CÁLCULO'!$F:$W,3,FALSE)))</f>
        <v/>
      </c>
      <c r="H270" s="1" t="str">
        <f ca="1">IF(OR(ISBLANK($E270),$E270="Total Geral"),"",IF(LEN($E270)&lt;6,"",VLOOKUP($E270,'[1]MEMÓRIA DE CÁLCULO'!$F:$W,4,FALSE)))</f>
        <v/>
      </c>
      <c r="I270" s="2" t="str">
        <f ca="1">IF(OR(ISBLANK($E270),$E270="Total Geral"),"",IF(LEN($E270)&lt;6,"",VLOOKUP($E270,'[1]MEMÓRIA DE CÁLCULO'!$F:$W,2,FALSE)))</f>
        <v/>
      </c>
      <c r="J270" s="2" t="str">
        <f ca="1">IF(OR(ISBLANK($E270),$E270="Total Geral"),"",IF(LEN($E270)&lt;6,"",VLOOKUP($E270,'[1]MEMÓRIA DE CÁLCULO'!$F:$W,17,FALSE)))</f>
        <v/>
      </c>
      <c r="K270" s="31" t="str">
        <f ca="1">IF(OR(ISBLANK($E270),$E270="Total Geral"),"",IF(LEN($E270)&lt;6,"",VLOOKUP($E270,'[1]MEMÓRIA DE CÁLCULO'!$F:$W,18,FALSE)))</f>
        <v/>
      </c>
      <c r="L270" s="32" t="str">
        <f ca="1">IF(OR(ISBLANK($E270),$E270="Total Geral"),"",IF(LEN($E270)&lt;6,"",VLOOKUP($E270,'[1]MEMÓRIA DE CÁLCULO'!$F:$AB,20,FALSE)))</f>
        <v/>
      </c>
      <c r="M270" s="32" t="str">
        <f ca="1">IF(OR(ISBLANK($E270),$E270="Total Geral"),"",IF(LEN($E270)&lt;6,"",VLOOKUP($E270,'[1]MEMÓRIA DE CÁLCULO'!$F:$AB,21,FALSE)))</f>
        <v/>
      </c>
      <c r="N270" s="33" t="str">
        <f ca="1">IF($E270="","",IF($E270="Total Geral",SUM(OFFSET(N270,-1,0):$N$25)/3,VLOOKUP($E270,'[1]MEMÓRIA DE CÁLCULO'!$F:$AB,22,FALSE)))</f>
        <v/>
      </c>
      <c r="O270" s="33" t="str">
        <f ca="1">IF($E270="","",IF($E270="Total Geral",SUM(OFFSET(O270,-1,0):$O$25)/3,VLOOKUP($E270,'[1]MEMÓRIA DE CÁLCULO'!$F:$AB,23,FALSE)))</f>
        <v/>
      </c>
      <c r="V270" s="2">
        <f>IF(ISBLANK($B270),0,COUNTIFS('[1]MEMÓRIA DE CÁLCULO'!$F:$F,'PLANILHA ORÇ.'!$B270))</f>
        <v>0</v>
      </c>
    </row>
    <row r="271" spans="2:22" x14ac:dyDescent="0.25">
      <c r="B271"/>
      <c r="E271" s="1" t="str">
        <f t="shared" ca="1" si="4"/>
        <v/>
      </c>
      <c r="F271" s="30" t="str">
        <f ca="1">IF(OR($E271="",$E271="Total Geral"),"",IF(LEN($E271)&lt;6,VLOOKUP($E271,'[1]MEMÓRIA DE CÁLCULO'!$F:$W,2,FALSE),VLOOKUP($E271,'[1]MEMÓRIA DE CÁLCULO'!$F:$W,5,FALSE)))</f>
        <v/>
      </c>
      <c r="G271" s="1" t="str">
        <f ca="1">IF(OR(ISBLANK($E271),$E271="Total Geral"),"",IF(LEN($E271)&lt;6,"",VLOOKUP($E271,'[1]MEMÓRIA DE CÁLCULO'!$F:$W,3,FALSE)))</f>
        <v/>
      </c>
      <c r="H271" s="1" t="str">
        <f ca="1">IF(OR(ISBLANK($E271),$E271="Total Geral"),"",IF(LEN($E271)&lt;6,"",VLOOKUP($E271,'[1]MEMÓRIA DE CÁLCULO'!$F:$W,4,FALSE)))</f>
        <v/>
      </c>
      <c r="I271" s="2" t="str">
        <f ca="1">IF(OR(ISBLANK($E271),$E271="Total Geral"),"",IF(LEN($E271)&lt;6,"",VLOOKUP($E271,'[1]MEMÓRIA DE CÁLCULO'!$F:$W,2,FALSE)))</f>
        <v/>
      </c>
      <c r="J271" s="2" t="str">
        <f ca="1">IF(OR(ISBLANK($E271),$E271="Total Geral"),"",IF(LEN($E271)&lt;6,"",VLOOKUP($E271,'[1]MEMÓRIA DE CÁLCULO'!$F:$W,17,FALSE)))</f>
        <v/>
      </c>
      <c r="K271" s="31" t="str">
        <f ca="1">IF(OR(ISBLANK($E271),$E271="Total Geral"),"",IF(LEN($E271)&lt;6,"",VLOOKUP($E271,'[1]MEMÓRIA DE CÁLCULO'!$F:$W,18,FALSE)))</f>
        <v/>
      </c>
      <c r="L271" s="32" t="str">
        <f ca="1">IF(OR(ISBLANK($E271),$E271="Total Geral"),"",IF(LEN($E271)&lt;6,"",VLOOKUP($E271,'[1]MEMÓRIA DE CÁLCULO'!$F:$AB,20,FALSE)))</f>
        <v/>
      </c>
      <c r="M271" s="32" t="str">
        <f ca="1">IF(OR(ISBLANK($E271),$E271="Total Geral"),"",IF(LEN($E271)&lt;6,"",VLOOKUP($E271,'[1]MEMÓRIA DE CÁLCULO'!$F:$AB,21,FALSE)))</f>
        <v/>
      </c>
      <c r="N271" s="33" t="str">
        <f ca="1">IF($E271="","",IF($E271="Total Geral",SUM(OFFSET(N271,-1,0):$N$25)/3,VLOOKUP($E271,'[1]MEMÓRIA DE CÁLCULO'!$F:$AB,22,FALSE)))</f>
        <v/>
      </c>
      <c r="O271" s="33" t="str">
        <f ca="1">IF($E271="","",IF($E271="Total Geral",SUM(OFFSET(O271,-1,0):$O$25)/3,VLOOKUP($E271,'[1]MEMÓRIA DE CÁLCULO'!$F:$AB,23,FALSE)))</f>
        <v/>
      </c>
      <c r="V271" s="2">
        <f>IF(ISBLANK($B271),0,COUNTIFS('[1]MEMÓRIA DE CÁLCULO'!$F:$F,'PLANILHA ORÇ.'!$B271))</f>
        <v>0</v>
      </c>
    </row>
    <row r="272" spans="2:22" x14ac:dyDescent="0.25">
      <c r="B272"/>
      <c r="E272" s="1" t="str">
        <f t="shared" ca="1" si="4"/>
        <v/>
      </c>
      <c r="F272" s="30" t="str">
        <f ca="1">IF(OR($E272="",$E272="Total Geral"),"",IF(LEN($E272)&lt;6,VLOOKUP($E272,'[1]MEMÓRIA DE CÁLCULO'!$F:$W,2,FALSE),VLOOKUP($E272,'[1]MEMÓRIA DE CÁLCULO'!$F:$W,5,FALSE)))</f>
        <v/>
      </c>
      <c r="G272" s="1" t="str">
        <f ca="1">IF(OR(ISBLANK($E272),$E272="Total Geral"),"",IF(LEN($E272)&lt;6,"",VLOOKUP($E272,'[1]MEMÓRIA DE CÁLCULO'!$F:$W,3,FALSE)))</f>
        <v/>
      </c>
      <c r="H272" s="1" t="str">
        <f ca="1">IF(OR(ISBLANK($E272),$E272="Total Geral"),"",IF(LEN($E272)&lt;6,"",VLOOKUP($E272,'[1]MEMÓRIA DE CÁLCULO'!$F:$W,4,FALSE)))</f>
        <v/>
      </c>
      <c r="I272" s="2" t="str">
        <f ca="1">IF(OR(ISBLANK($E272),$E272="Total Geral"),"",IF(LEN($E272)&lt;6,"",VLOOKUP($E272,'[1]MEMÓRIA DE CÁLCULO'!$F:$W,2,FALSE)))</f>
        <v/>
      </c>
      <c r="J272" s="2" t="str">
        <f ca="1">IF(OR(ISBLANK($E272),$E272="Total Geral"),"",IF(LEN($E272)&lt;6,"",VLOOKUP($E272,'[1]MEMÓRIA DE CÁLCULO'!$F:$W,17,FALSE)))</f>
        <v/>
      </c>
      <c r="K272" s="31" t="str">
        <f ca="1">IF(OR(ISBLANK($E272),$E272="Total Geral"),"",IF(LEN($E272)&lt;6,"",VLOOKUP($E272,'[1]MEMÓRIA DE CÁLCULO'!$F:$W,18,FALSE)))</f>
        <v/>
      </c>
      <c r="L272" s="32" t="str">
        <f ca="1">IF(OR(ISBLANK($E272),$E272="Total Geral"),"",IF(LEN($E272)&lt;6,"",VLOOKUP($E272,'[1]MEMÓRIA DE CÁLCULO'!$F:$AB,20,FALSE)))</f>
        <v/>
      </c>
      <c r="M272" s="32" t="str">
        <f ca="1">IF(OR(ISBLANK($E272),$E272="Total Geral"),"",IF(LEN($E272)&lt;6,"",VLOOKUP($E272,'[1]MEMÓRIA DE CÁLCULO'!$F:$AB,21,FALSE)))</f>
        <v/>
      </c>
      <c r="N272" s="33" t="str">
        <f ca="1">IF($E272="","",IF($E272="Total Geral",SUM(OFFSET(N272,-1,0):$N$25)/3,VLOOKUP($E272,'[1]MEMÓRIA DE CÁLCULO'!$F:$AB,22,FALSE)))</f>
        <v/>
      </c>
      <c r="O272" s="33" t="str">
        <f ca="1">IF($E272="","",IF($E272="Total Geral",SUM(OFFSET(O272,-1,0):$O$25)/3,VLOOKUP($E272,'[1]MEMÓRIA DE CÁLCULO'!$F:$AB,23,FALSE)))</f>
        <v/>
      </c>
      <c r="V272" s="2">
        <f>IF(ISBLANK($B272),0,COUNTIFS('[1]MEMÓRIA DE CÁLCULO'!$F:$F,'PLANILHA ORÇ.'!$B272))</f>
        <v>0</v>
      </c>
    </row>
    <row r="273" spans="2:22" x14ac:dyDescent="0.25">
      <c r="B273"/>
      <c r="E273" s="1" t="str">
        <f t="shared" ca="1" si="4"/>
        <v/>
      </c>
      <c r="F273" s="30" t="str">
        <f ca="1">IF(OR($E273="",$E273="Total Geral"),"",IF(LEN($E273)&lt;6,VLOOKUP($E273,'[1]MEMÓRIA DE CÁLCULO'!$F:$W,2,FALSE),VLOOKUP($E273,'[1]MEMÓRIA DE CÁLCULO'!$F:$W,5,FALSE)))</f>
        <v/>
      </c>
      <c r="G273" s="1" t="str">
        <f ca="1">IF(OR(ISBLANK($E273),$E273="Total Geral"),"",IF(LEN($E273)&lt;6,"",VLOOKUP($E273,'[1]MEMÓRIA DE CÁLCULO'!$F:$W,3,FALSE)))</f>
        <v/>
      </c>
      <c r="H273" s="1" t="str">
        <f ca="1">IF(OR(ISBLANK($E273),$E273="Total Geral"),"",IF(LEN($E273)&lt;6,"",VLOOKUP($E273,'[1]MEMÓRIA DE CÁLCULO'!$F:$W,4,FALSE)))</f>
        <v/>
      </c>
      <c r="I273" s="2" t="str">
        <f ca="1">IF(OR(ISBLANK($E273),$E273="Total Geral"),"",IF(LEN($E273)&lt;6,"",VLOOKUP($E273,'[1]MEMÓRIA DE CÁLCULO'!$F:$W,2,FALSE)))</f>
        <v/>
      </c>
      <c r="J273" s="2" t="str">
        <f ca="1">IF(OR(ISBLANK($E273),$E273="Total Geral"),"",IF(LEN($E273)&lt;6,"",VLOOKUP($E273,'[1]MEMÓRIA DE CÁLCULO'!$F:$W,17,FALSE)))</f>
        <v/>
      </c>
      <c r="K273" s="31" t="str">
        <f ca="1">IF(OR(ISBLANK($E273),$E273="Total Geral"),"",IF(LEN($E273)&lt;6,"",VLOOKUP($E273,'[1]MEMÓRIA DE CÁLCULO'!$F:$W,18,FALSE)))</f>
        <v/>
      </c>
      <c r="L273" s="32" t="str">
        <f ca="1">IF(OR(ISBLANK($E273),$E273="Total Geral"),"",IF(LEN($E273)&lt;6,"",VLOOKUP($E273,'[1]MEMÓRIA DE CÁLCULO'!$F:$AB,20,FALSE)))</f>
        <v/>
      </c>
      <c r="M273" s="32" t="str">
        <f ca="1">IF(OR(ISBLANK($E273),$E273="Total Geral"),"",IF(LEN($E273)&lt;6,"",VLOOKUP($E273,'[1]MEMÓRIA DE CÁLCULO'!$F:$AB,21,FALSE)))</f>
        <v/>
      </c>
      <c r="N273" s="33" t="str">
        <f ca="1">IF($E273="","",IF($E273="Total Geral",SUM(OFFSET(N273,-1,0):$N$25)/3,VLOOKUP($E273,'[1]MEMÓRIA DE CÁLCULO'!$F:$AB,22,FALSE)))</f>
        <v/>
      </c>
      <c r="O273" s="33" t="str">
        <f ca="1">IF($E273="","",IF($E273="Total Geral",SUM(OFFSET(O273,-1,0):$O$25)/3,VLOOKUP($E273,'[1]MEMÓRIA DE CÁLCULO'!$F:$AB,23,FALSE)))</f>
        <v/>
      </c>
      <c r="V273" s="2">
        <f>IF(ISBLANK($B273),0,COUNTIFS('[1]MEMÓRIA DE CÁLCULO'!$F:$F,'PLANILHA ORÇ.'!$B273))</f>
        <v>0</v>
      </c>
    </row>
    <row r="274" spans="2:22" x14ac:dyDescent="0.25">
      <c r="B274"/>
      <c r="E274" s="1" t="str">
        <f t="shared" ca="1" si="4"/>
        <v/>
      </c>
      <c r="F274" s="30" t="str">
        <f ca="1">IF(OR($E274="",$E274="Total Geral"),"",IF(LEN($E274)&lt;6,VLOOKUP($E274,'[1]MEMÓRIA DE CÁLCULO'!$F:$W,2,FALSE),VLOOKUP($E274,'[1]MEMÓRIA DE CÁLCULO'!$F:$W,5,FALSE)))</f>
        <v/>
      </c>
      <c r="G274" s="1" t="str">
        <f ca="1">IF(OR(ISBLANK($E274),$E274="Total Geral"),"",IF(LEN($E274)&lt;6,"",VLOOKUP($E274,'[1]MEMÓRIA DE CÁLCULO'!$F:$W,3,FALSE)))</f>
        <v/>
      </c>
      <c r="H274" s="1" t="str">
        <f ca="1">IF(OR(ISBLANK($E274),$E274="Total Geral"),"",IF(LEN($E274)&lt;6,"",VLOOKUP($E274,'[1]MEMÓRIA DE CÁLCULO'!$F:$W,4,FALSE)))</f>
        <v/>
      </c>
      <c r="I274" s="2" t="str">
        <f ca="1">IF(OR(ISBLANK($E274),$E274="Total Geral"),"",IF(LEN($E274)&lt;6,"",VLOOKUP($E274,'[1]MEMÓRIA DE CÁLCULO'!$F:$W,2,FALSE)))</f>
        <v/>
      </c>
      <c r="J274" s="2" t="str">
        <f ca="1">IF(OR(ISBLANK($E274),$E274="Total Geral"),"",IF(LEN($E274)&lt;6,"",VLOOKUP($E274,'[1]MEMÓRIA DE CÁLCULO'!$F:$W,17,FALSE)))</f>
        <v/>
      </c>
      <c r="K274" s="31" t="str">
        <f ca="1">IF(OR(ISBLANK($E274),$E274="Total Geral"),"",IF(LEN($E274)&lt;6,"",VLOOKUP($E274,'[1]MEMÓRIA DE CÁLCULO'!$F:$W,18,FALSE)))</f>
        <v/>
      </c>
      <c r="L274" s="32" t="str">
        <f ca="1">IF(OR(ISBLANK($E274),$E274="Total Geral"),"",IF(LEN($E274)&lt;6,"",VLOOKUP($E274,'[1]MEMÓRIA DE CÁLCULO'!$F:$AB,20,FALSE)))</f>
        <v/>
      </c>
      <c r="M274" s="32" t="str">
        <f ca="1">IF(OR(ISBLANK($E274),$E274="Total Geral"),"",IF(LEN($E274)&lt;6,"",VLOOKUP($E274,'[1]MEMÓRIA DE CÁLCULO'!$F:$AB,21,FALSE)))</f>
        <v/>
      </c>
      <c r="N274" s="33" t="str">
        <f ca="1">IF($E274="","",IF($E274="Total Geral",SUM(OFFSET(N274,-1,0):$N$25)/3,VLOOKUP($E274,'[1]MEMÓRIA DE CÁLCULO'!$F:$AB,22,FALSE)))</f>
        <v/>
      </c>
      <c r="O274" s="33" t="str">
        <f ca="1">IF($E274="","",IF($E274="Total Geral",SUM(OFFSET(O274,-1,0):$O$25)/3,VLOOKUP($E274,'[1]MEMÓRIA DE CÁLCULO'!$F:$AB,23,FALSE)))</f>
        <v/>
      </c>
      <c r="V274" s="2">
        <f>IF(ISBLANK($B274),0,COUNTIFS('[1]MEMÓRIA DE CÁLCULO'!$F:$F,'PLANILHA ORÇ.'!$B274))</f>
        <v>0</v>
      </c>
    </row>
    <row r="275" spans="2:22" x14ac:dyDescent="0.25">
      <c r="B275"/>
      <c r="E275" s="1" t="str">
        <f t="shared" ca="1" si="4"/>
        <v/>
      </c>
      <c r="F275" s="30" t="str">
        <f ca="1">IF(OR($E275="",$E275="Total Geral"),"",IF(LEN($E275)&lt;6,VLOOKUP($E275,'[1]MEMÓRIA DE CÁLCULO'!$F:$W,2,FALSE),VLOOKUP($E275,'[1]MEMÓRIA DE CÁLCULO'!$F:$W,5,FALSE)))</f>
        <v/>
      </c>
      <c r="G275" s="1" t="str">
        <f ca="1">IF(OR(ISBLANK($E275),$E275="Total Geral"),"",IF(LEN($E275)&lt;6,"",VLOOKUP($E275,'[1]MEMÓRIA DE CÁLCULO'!$F:$W,3,FALSE)))</f>
        <v/>
      </c>
      <c r="H275" s="1" t="str">
        <f ca="1">IF(OR(ISBLANK($E275),$E275="Total Geral"),"",IF(LEN($E275)&lt;6,"",VLOOKUP($E275,'[1]MEMÓRIA DE CÁLCULO'!$F:$W,4,FALSE)))</f>
        <v/>
      </c>
      <c r="I275" s="2" t="str">
        <f ca="1">IF(OR(ISBLANK($E275),$E275="Total Geral"),"",IF(LEN($E275)&lt;6,"",VLOOKUP($E275,'[1]MEMÓRIA DE CÁLCULO'!$F:$W,2,FALSE)))</f>
        <v/>
      </c>
      <c r="J275" s="2" t="str">
        <f ca="1">IF(OR(ISBLANK($E275),$E275="Total Geral"),"",IF(LEN($E275)&lt;6,"",VLOOKUP($E275,'[1]MEMÓRIA DE CÁLCULO'!$F:$W,17,FALSE)))</f>
        <v/>
      </c>
      <c r="K275" s="31" t="str">
        <f ca="1">IF(OR(ISBLANK($E275),$E275="Total Geral"),"",IF(LEN($E275)&lt;6,"",VLOOKUP($E275,'[1]MEMÓRIA DE CÁLCULO'!$F:$W,18,FALSE)))</f>
        <v/>
      </c>
      <c r="L275" s="32" t="str">
        <f ca="1">IF(OR(ISBLANK($E275),$E275="Total Geral"),"",IF(LEN($E275)&lt;6,"",VLOOKUP($E275,'[1]MEMÓRIA DE CÁLCULO'!$F:$AB,20,FALSE)))</f>
        <v/>
      </c>
      <c r="M275" s="32" t="str">
        <f ca="1">IF(OR(ISBLANK($E275),$E275="Total Geral"),"",IF(LEN($E275)&lt;6,"",VLOOKUP($E275,'[1]MEMÓRIA DE CÁLCULO'!$F:$AB,21,FALSE)))</f>
        <v/>
      </c>
      <c r="N275" s="33" t="str">
        <f ca="1">IF($E275="","",IF($E275="Total Geral",SUM(OFFSET(N275,-1,0):$N$25)/3,VLOOKUP($E275,'[1]MEMÓRIA DE CÁLCULO'!$F:$AB,22,FALSE)))</f>
        <v/>
      </c>
      <c r="O275" s="33" t="str">
        <f ca="1">IF($E275="","",IF($E275="Total Geral",SUM(OFFSET(O275,-1,0):$O$25)/3,VLOOKUP($E275,'[1]MEMÓRIA DE CÁLCULO'!$F:$AB,23,FALSE)))</f>
        <v/>
      </c>
      <c r="V275" s="2">
        <f>IF(ISBLANK($B275),0,COUNTIFS('[1]MEMÓRIA DE CÁLCULO'!$F:$F,'PLANILHA ORÇ.'!$B275))</f>
        <v>0</v>
      </c>
    </row>
    <row r="276" spans="2:22" x14ac:dyDescent="0.25">
      <c r="B276"/>
      <c r="E276" s="1" t="str">
        <f t="shared" ca="1" si="4"/>
        <v/>
      </c>
      <c r="F276" s="30" t="str">
        <f ca="1">IF(OR($E276="",$E276="Total Geral"),"",IF(LEN($E276)&lt;6,VLOOKUP($E276,'[1]MEMÓRIA DE CÁLCULO'!$F:$W,2,FALSE),VLOOKUP($E276,'[1]MEMÓRIA DE CÁLCULO'!$F:$W,5,FALSE)))</f>
        <v/>
      </c>
      <c r="G276" s="1" t="str">
        <f ca="1">IF(OR(ISBLANK($E276),$E276="Total Geral"),"",IF(LEN($E276)&lt;6,"",VLOOKUP($E276,'[1]MEMÓRIA DE CÁLCULO'!$F:$W,3,FALSE)))</f>
        <v/>
      </c>
      <c r="H276" s="1" t="str">
        <f ca="1">IF(OR(ISBLANK($E276),$E276="Total Geral"),"",IF(LEN($E276)&lt;6,"",VLOOKUP($E276,'[1]MEMÓRIA DE CÁLCULO'!$F:$W,4,FALSE)))</f>
        <v/>
      </c>
      <c r="I276" s="2" t="str">
        <f ca="1">IF(OR(ISBLANK($E276),$E276="Total Geral"),"",IF(LEN($E276)&lt;6,"",VLOOKUP($E276,'[1]MEMÓRIA DE CÁLCULO'!$F:$W,2,FALSE)))</f>
        <v/>
      </c>
      <c r="J276" s="2" t="str">
        <f ca="1">IF(OR(ISBLANK($E276),$E276="Total Geral"),"",IF(LEN($E276)&lt;6,"",VLOOKUP($E276,'[1]MEMÓRIA DE CÁLCULO'!$F:$W,17,FALSE)))</f>
        <v/>
      </c>
      <c r="K276" s="31" t="str">
        <f ca="1">IF(OR(ISBLANK($E276),$E276="Total Geral"),"",IF(LEN($E276)&lt;6,"",VLOOKUP($E276,'[1]MEMÓRIA DE CÁLCULO'!$F:$W,18,FALSE)))</f>
        <v/>
      </c>
      <c r="L276" s="32" t="str">
        <f ca="1">IF(OR(ISBLANK($E276),$E276="Total Geral"),"",IF(LEN($E276)&lt;6,"",VLOOKUP($E276,'[1]MEMÓRIA DE CÁLCULO'!$F:$AB,20,FALSE)))</f>
        <v/>
      </c>
      <c r="M276" s="32" t="str">
        <f ca="1">IF(OR(ISBLANK($E276),$E276="Total Geral"),"",IF(LEN($E276)&lt;6,"",VLOOKUP($E276,'[1]MEMÓRIA DE CÁLCULO'!$F:$AB,21,FALSE)))</f>
        <v/>
      </c>
      <c r="N276" s="33" t="str">
        <f ca="1">IF($E276="","",IF($E276="Total Geral",SUM(OFFSET(N276,-1,0):$N$25)/3,VLOOKUP($E276,'[1]MEMÓRIA DE CÁLCULO'!$F:$AB,22,FALSE)))</f>
        <v/>
      </c>
      <c r="O276" s="33" t="str">
        <f ca="1">IF($E276="","",IF($E276="Total Geral",SUM(OFFSET(O276,-1,0):$O$25)/3,VLOOKUP($E276,'[1]MEMÓRIA DE CÁLCULO'!$F:$AB,23,FALSE)))</f>
        <v/>
      </c>
      <c r="V276" s="2">
        <f>IF(ISBLANK($B276),0,COUNTIFS('[1]MEMÓRIA DE CÁLCULO'!$F:$F,'PLANILHA ORÇ.'!$B276))</f>
        <v>0</v>
      </c>
    </row>
    <row r="277" spans="2:22" x14ac:dyDescent="0.25">
      <c r="B277"/>
      <c r="E277" s="1" t="str">
        <f t="shared" ca="1" si="4"/>
        <v/>
      </c>
      <c r="F277" s="30" t="str">
        <f ca="1">IF(OR($E277="",$E277="Total Geral"),"",IF(LEN($E277)&lt;6,VLOOKUP($E277,'[1]MEMÓRIA DE CÁLCULO'!$F:$W,2,FALSE),VLOOKUP($E277,'[1]MEMÓRIA DE CÁLCULO'!$F:$W,5,FALSE)))</f>
        <v/>
      </c>
      <c r="G277" s="1" t="str">
        <f ca="1">IF(OR(ISBLANK($E277),$E277="Total Geral"),"",IF(LEN($E277)&lt;6,"",VLOOKUP($E277,'[1]MEMÓRIA DE CÁLCULO'!$F:$W,3,FALSE)))</f>
        <v/>
      </c>
      <c r="H277" s="1" t="str">
        <f ca="1">IF(OR(ISBLANK($E277),$E277="Total Geral"),"",IF(LEN($E277)&lt;6,"",VLOOKUP($E277,'[1]MEMÓRIA DE CÁLCULO'!$F:$W,4,FALSE)))</f>
        <v/>
      </c>
      <c r="I277" s="2" t="str">
        <f ca="1">IF(OR(ISBLANK($E277),$E277="Total Geral"),"",IF(LEN($E277)&lt;6,"",VLOOKUP($E277,'[1]MEMÓRIA DE CÁLCULO'!$F:$W,2,FALSE)))</f>
        <v/>
      </c>
      <c r="J277" s="2" t="str">
        <f ca="1">IF(OR(ISBLANK($E277),$E277="Total Geral"),"",IF(LEN($E277)&lt;6,"",VLOOKUP($E277,'[1]MEMÓRIA DE CÁLCULO'!$F:$W,17,FALSE)))</f>
        <v/>
      </c>
      <c r="K277" s="31" t="str">
        <f ca="1">IF(OR(ISBLANK($E277),$E277="Total Geral"),"",IF(LEN($E277)&lt;6,"",VLOOKUP($E277,'[1]MEMÓRIA DE CÁLCULO'!$F:$W,18,FALSE)))</f>
        <v/>
      </c>
      <c r="L277" s="32" t="str">
        <f ca="1">IF(OR(ISBLANK($E277),$E277="Total Geral"),"",IF(LEN($E277)&lt;6,"",VLOOKUP($E277,'[1]MEMÓRIA DE CÁLCULO'!$F:$AB,20,FALSE)))</f>
        <v/>
      </c>
      <c r="M277" s="32" t="str">
        <f ca="1">IF(OR(ISBLANK($E277),$E277="Total Geral"),"",IF(LEN($E277)&lt;6,"",VLOOKUP($E277,'[1]MEMÓRIA DE CÁLCULO'!$F:$AB,21,FALSE)))</f>
        <v/>
      </c>
      <c r="N277" s="33" t="str">
        <f ca="1">IF($E277="","",IF($E277="Total Geral",SUM(OFFSET(N277,-1,0):$N$25)/3,VLOOKUP($E277,'[1]MEMÓRIA DE CÁLCULO'!$F:$AB,22,FALSE)))</f>
        <v/>
      </c>
      <c r="O277" s="33" t="str">
        <f ca="1">IF($E277="","",IF($E277="Total Geral",SUM(OFFSET(O277,-1,0):$O$25)/3,VLOOKUP($E277,'[1]MEMÓRIA DE CÁLCULO'!$F:$AB,23,FALSE)))</f>
        <v/>
      </c>
      <c r="V277" s="2">
        <f>IF(ISBLANK($B277),0,COUNTIFS('[1]MEMÓRIA DE CÁLCULO'!$F:$F,'PLANILHA ORÇ.'!$B277))</f>
        <v>0</v>
      </c>
    </row>
    <row r="278" spans="2:22" x14ac:dyDescent="0.25">
      <c r="B278"/>
      <c r="E278" s="1" t="str">
        <f t="shared" ca="1" si="4"/>
        <v/>
      </c>
      <c r="F278" s="30" t="str">
        <f ca="1">IF(OR($E278="",$E278="Total Geral"),"",IF(LEN($E278)&lt;6,VLOOKUP($E278,'[1]MEMÓRIA DE CÁLCULO'!$F:$W,2,FALSE),VLOOKUP($E278,'[1]MEMÓRIA DE CÁLCULO'!$F:$W,5,FALSE)))</f>
        <v/>
      </c>
      <c r="G278" s="1" t="str">
        <f ca="1">IF(OR(ISBLANK($E278),$E278="Total Geral"),"",IF(LEN($E278)&lt;6,"",VLOOKUP($E278,'[1]MEMÓRIA DE CÁLCULO'!$F:$W,3,FALSE)))</f>
        <v/>
      </c>
      <c r="H278" s="1" t="str">
        <f ca="1">IF(OR(ISBLANK($E278),$E278="Total Geral"),"",IF(LEN($E278)&lt;6,"",VLOOKUP($E278,'[1]MEMÓRIA DE CÁLCULO'!$F:$W,4,FALSE)))</f>
        <v/>
      </c>
      <c r="I278" s="2" t="str">
        <f ca="1">IF(OR(ISBLANK($E278),$E278="Total Geral"),"",IF(LEN($E278)&lt;6,"",VLOOKUP($E278,'[1]MEMÓRIA DE CÁLCULO'!$F:$W,2,FALSE)))</f>
        <v/>
      </c>
      <c r="J278" s="2" t="str">
        <f ca="1">IF(OR(ISBLANK($E278),$E278="Total Geral"),"",IF(LEN($E278)&lt;6,"",VLOOKUP($E278,'[1]MEMÓRIA DE CÁLCULO'!$F:$W,17,FALSE)))</f>
        <v/>
      </c>
      <c r="K278" s="31" t="str">
        <f ca="1">IF(OR(ISBLANK($E278),$E278="Total Geral"),"",IF(LEN($E278)&lt;6,"",VLOOKUP($E278,'[1]MEMÓRIA DE CÁLCULO'!$F:$W,18,FALSE)))</f>
        <v/>
      </c>
      <c r="L278" s="32" t="str">
        <f ca="1">IF(OR(ISBLANK($E278),$E278="Total Geral"),"",IF(LEN($E278)&lt;6,"",VLOOKUP($E278,'[1]MEMÓRIA DE CÁLCULO'!$F:$AB,20,FALSE)))</f>
        <v/>
      </c>
      <c r="M278" s="32" t="str">
        <f ca="1">IF(OR(ISBLANK($E278),$E278="Total Geral"),"",IF(LEN($E278)&lt;6,"",VLOOKUP($E278,'[1]MEMÓRIA DE CÁLCULO'!$F:$AB,21,FALSE)))</f>
        <v/>
      </c>
      <c r="N278" s="33" t="str">
        <f ca="1">IF($E278="","",IF($E278="Total Geral",SUM(OFFSET(N278,-1,0):$N$25)/3,VLOOKUP($E278,'[1]MEMÓRIA DE CÁLCULO'!$F:$AB,22,FALSE)))</f>
        <v/>
      </c>
      <c r="O278" s="33" t="str">
        <f ca="1">IF($E278="","",IF($E278="Total Geral",SUM(OFFSET(O278,-1,0):$O$25)/3,VLOOKUP($E278,'[1]MEMÓRIA DE CÁLCULO'!$F:$AB,23,FALSE)))</f>
        <v/>
      </c>
      <c r="V278" s="2">
        <f>IF(ISBLANK($B278),0,COUNTIFS('[1]MEMÓRIA DE CÁLCULO'!$F:$F,'PLANILHA ORÇ.'!$B278))</f>
        <v>0</v>
      </c>
    </row>
    <row r="279" spans="2:22" x14ac:dyDescent="0.25">
      <c r="B279"/>
      <c r="E279" s="1" t="str">
        <f t="shared" ca="1" si="4"/>
        <v/>
      </c>
      <c r="F279" s="30" t="str">
        <f ca="1">IF(OR($E279="",$E279="Total Geral"),"",IF(LEN($E279)&lt;6,VLOOKUP($E279,'[1]MEMÓRIA DE CÁLCULO'!$F:$W,2,FALSE),VLOOKUP($E279,'[1]MEMÓRIA DE CÁLCULO'!$F:$W,5,FALSE)))</f>
        <v/>
      </c>
      <c r="G279" s="1" t="str">
        <f ca="1">IF(OR(ISBLANK($E279),$E279="Total Geral"),"",IF(LEN($E279)&lt;6,"",VLOOKUP($E279,'[1]MEMÓRIA DE CÁLCULO'!$F:$W,3,FALSE)))</f>
        <v/>
      </c>
      <c r="H279" s="1" t="str">
        <f ca="1">IF(OR(ISBLANK($E279),$E279="Total Geral"),"",IF(LEN($E279)&lt;6,"",VLOOKUP($E279,'[1]MEMÓRIA DE CÁLCULO'!$F:$W,4,FALSE)))</f>
        <v/>
      </c>
      <c r="I279" s="2" t="str">
        <f ca="1">IF(OR(ISBLANK($E279),$E279="Total Geral"),"",IF(LEN($E279)&lt;6,"",VLOOKUP($E279,'[1]MEMÓRIA DE CÁLCULO'!$F:$W,2,FALSE)))</f>
        <v/>
      </c>
      <c r="J279" s="2" t="str">
        <f ca="1">IF(OR(ISBLANK($E279),$E279="Total Geral"),"",IF(LEN($E279)&lt;6,"",VLOOKUP($E279,'[1]MEMÓRIA DE CÁLCULO'!$F:$W,17,FALSE)))</f>
        <v/>
      </c>
      <c r="K279" s="31" t="str">
        <f ca="1">IF(OR(ISBLANK($E279),$E279="Total Geral"),"",IF(LEN($E279)&lt;6,"",VLOOKUP($E279,'[1]MEMÓRIA DE CÁLCULO'!$F:$W,18,FALSE)))</f>
        <v/>
      </c>
      <c r="L279" s="32" t="str">
        <f ca="1">IF(OR(ISBLANK($E279),$E279="Total Geral"),"",IF(LEN($E279)&lt;6,"",VLOOKUP($E279,'[1]MEMÓRIA DE CÁLCULO'!$F:$AB,20,FALSE)))</f>
        <v/>
      </c>
      <c r="M279" s="32" t="str">
        <f ca="1">IF(OR(ISBLANK($E279),$E279="Total Geral"),"",IF(LEN($E279)&lt;6,"",VLOOKUP($E279,'[1]MEMÓRIA DE CÁLCULO'!$F:$AB,21,FALSE)))</f>
        <v/>
      </c>
      <c r="N279" s="33" t="str">
        <f ca="1">IF($E279="","",IF($E279="Total Geral",SUM(OFFSET(N279,-1,0):$N$25)/3,VLOOKUP($E279,'[1]MEMÓRIA DE CÁLCULO'!$F:$AB,22,FALSE)))</f>
        <v/>
      </c>
      <c r="O279" s="33" t="str">
        <f ca="1">IF($E279="","",IF($E279="Total Geral",SUM(OFFSET(O279,-1,0):$O$25)/3,VLOOKUP($E279,'[1]MEMÓRIA DE CÁLCULO'!$F:$AB,23,FALSE)))</f>
        <v/>
      </c>
      <c r="V279" s="2">
        <f>IF(ISBLANK($B279),0,COUNTIFS('[1]MEMÓRIA DE CÁLCULO'!$F:$F,'PLANILHA ORÇ.'!$B279))</f>
        <v>0</v>
      </c>
    </row>
    <row r="280" spans="2:22" x14ac:dyDescent="0.25">
      <c r="B280"/>
      <c r="E280" s="1" t="str">
        <f t="shared" ca="1" si="4"/>
        <v/>
      </c>
      <c r="F280" s="30" t="str">
        <f ca="1">IF(OR($E280="",$E280="Total Geral"),"",IF(LEN($E280)&lt;6,VLOOKUP($E280,'[1]MEMÓRIA DE CÁLCULO'!$F:$W,2,FALSE),VLOOKUP($E280,'[1]MEMÓRIA DE CÁLCULO'!$F:$W,5,FALSE)))</f>
        <v/>
      </c>
      <c r="G280" s="1" t="str">
        <f ca="1">IF(OR(ISBLANK($E280),$E280="Total Geral"),"",IF(LEN($E280)&lt;6,"",VLOOKUP($E280,'[1]MEMÓRIA DE CÁLCULO'!$F:$W,3,FALSE)))</f>
        <v/>
      </c>
      <c r="H280" s="1" t="str">
        <f ca="1">IF(OR(ISBLANK($E280),$E280="Total Geral"),"",IF(LEN($E280)&lt;6,"",VLOOKUP($E280,'[1]MEMÓRIA DE CÁLCULO'!$F:$W,4,FALSE)))</f>
        <v/>
      </c>
      <c r="I280" s="2" t="str">
        <f ca="1">IF(OR(ISBLANK($E280),$E280="Total Geral"),"",IF(LEN($E280)&lt;6,"",VLOOKUP($E280,'[1]MEMÓRIA DE CÁLCULO'!$F:$W,2,FALSE)))</f>
        <v/>
      </c>
      <c r="J280" s="2" t="str">
        <f ca="1">IF(OR(ISBLANK($E280),$E280="Total Geral"),"",IF(LEN($E280)&lt;6,"",VLOOKUP($E280,'[1]MEMÓRIA DE CÁLCULO'!$F:$W,17,FALSE)))</f>
        <v/>
      </c>
      <c r="K280" s="31" t="str">
        <f ca="1">IF(OR(ISBLANK($E280),$E280="Total Geral"),"",IF(LEN($E280)&lt;6,"",VLOOKUP($E280,'[1]MEMÓRIA DE CÁLCULO'!$F:$W,18,FALSE)))</f>
        <v/>
      </c>
      <c r="L280" s="32" t="str">
        <f ca="1">IF(OR(ISBLANK($E280),$E280="Total Geral"),"",IF(LEN($E280)&lt;6,"",VLOOKUP($E280,'[1]MEMÓRIA DE CÁLCULO'!$F:$AB,20,FALSE)))</f>
        <v/>
      </c>
      <c r="M280" s="32" t="str">
        <f ca="1">IF(OR(ISBLANK($E280),$E280="Total Geral"),"",IF(LEN($E280)&lt;6,"",VLOOKUP($E280,'[1]MEMÓRIA DE CÁLCULO'!$F:$AB,21,FALSE)))</f>
        <v/>
      </c>
      <c r="N280" s="33" t="str">
        <f ca="1">IF($E280="","",IF($E280="Total Geral",SUM(OFFSET(N280,-1,0):$N$25)/3,VLOOKUP($E280,'[1]MEMÓRIA DE CÁLCULO'!$F:$AB,22,FALSE)))</f>
        <v/>
      </c>
      <c r="O280" s="33" t="str">
        <f ca="1">IF($E280="","",IF($E280="Total Geral",SUM(OFFSET(O280,-1,0):$O$25)/3,VLOOKUP($E280,'[1]MEMÓRIA DE CÁLCULO'!$F:$AB,23,FALSE)))</f>
        <v/>
      </c>
      <c r="V280" s="2">
        <f>IF(ISBLANK($B280),0,COUNTIFS('[1]MEMÓRIA DE CÁLCULO'!$F:$F,'PLANILHA ORÇ.'!$B280))</f>
        <v>0</v>
      </c>
    </row>
    <row r="281" spans="2:22" x14ac:dyDescent="0.25">
      <c r="B281"/>
      <c r="E281" s="1" t="str">
        <f t="shared" ca="1" si="4"/>
        <v/>
      </c>
      <c r="F281" s="30" t="str">
        <f ca="1">IF(OR($E281="",$E281="Total Geral"),"",IF(LEN($E281)&lt;6,VLOOKUP($E281,'[1]MEMÓRIA DE CÁLCULO'!$F:$W,2,FALSE),VLOOKUP($E281,'[1]MEMÓRIA DE CÁLCULO'!$F:$W,5,FALSE)))</f>
        <v/>
      </c>
      <c r="G281" s="1" t="str">
        <f ca="1">IF(OR(ISBLANK($E281),$E281="Total Geral"),"",IF(LEN($E281)&lt;6,"",VLOOKUP($E281,'[1]MEMÓRIA DE CÁLCULO'!$F:$W,3,FALSE)))</f>
        <v/>
      </c>
      <c r="H281" s="1" t="str">
        <f ca="1">IF(OR(ISBLANK($E281),$E281="Total Geral"),"",IF(LEN($E281)&lt;6,"",VLOOKUP($E281,'[1]MEMÓRIA DE CÁLCULO'!$F:$W,4,FALSE)))</f>
        <v/>
      </c>
      <c r="I281" s="2" t="str">
        <f ca="1">IF(OR(ISBLANK($E281),$E281="Total Geral"),"",IF(LEN($E281)&lt;6,"",VLOOKUP($E281,'[1]MEMÓRIA DE CÁLCULO'!$F:$W,2,FALSE)))</f>
        <v/>
      </c>
      <c r="J281" s="2" t="str">
        <f ca="1">IF(OR(ISBLANK($E281),$E281="Total Geral"),"",IF(LEN($E281)&lt;6,"",VLOOKUP($E281,'[1]MEMÓRIA DE CÁLCULO'!$F:$W,17,FALSE)))</f>
        <v/>
      </c>
      <c r="K281" s="31" t="str">
        <f ca="1">IF(OR(ISBLANK($E281),$E281="Total Geral"),"",IF(LEN($E281)&lt;6,"",VLOOKUP($E281,'[1]MEMÓRIA DE CÁLCULO'!$F:$W,18,FALSE)))</f>
        <v/>
      </c>
      <c r="L281" s="32" t="str">
        <f ca="1">IF(OR(ISBLANK($E281),$E281="Total Geral"),"",IF(LEN($E281)&lt;6,"",VLOOKUP($E281,'[1]MEMÓRIA DE CÁLCULO'!$F:$AB,20,FALSE)))</f>
        <v/>
      </c>
      <c r="M281" s="32" t="str">
        <f ca="1">IF(OR(ISBLANK($E281),$E281="Total Geral"),"",IF(LEN($E281)&lt;6,"",VLOOKUP($E281,'[1]MEMÓRIA DE CÁLCULO'!$F:$AB,21,FALSE)))</f>
        <v/>
      </c>
      <c r="N281" s="33" t="str">
        <f ca="1">IF($E281="","",IF($E281="Total Geral",SUM(OFFSET(N281,-1,0):$N$25)/3,VLOOKUP($E281,'[1]MEMÓRIA DE CÁLCULO'!$F:$AB,22,FALSE)))</f>
        <v/>
      </c>
      <c r="O281" s="33" t="str">
        <f ca="1">IF($E281="","",IF($E281="Total Geral",SUM(OFFSET(O281,-1,0):$O$25)/3,VLOOKUP($E281,'[1]MEMÓRIA DE CÁLCULO'!$F:$AB,23,FALSE)))</f>
        <v/>
      </c>
      <c r="V281" s="2">
        <f>IF(ISBLANK($B281),0,COUNTIFS('[1]MEMÓRIA DE CÁLCULO'!$F:$F,'PLANILHA ORÇ.'!$B281))</f>
        <v>0</v>
      </c>
    </row>
    <row r="282" spans="2:22" x14ac:dyDescent="0.25">
      <c r="B282"/>
      <c r="E282" s="1" t="str">
        <f t="shared" ref="E282:E312" ca="1" si="5">IF(OFFSET(E282,0,-3)=0,"",OFFSET(E282,0,-3))</f>
        <v/>
      </c>
      <c r="F282" s="30" t="str">
        <f ca="1">IF(OR($E282="",$E282="Total Geral"),"",IF(LEN($E282)&lt;6,VLOOKUP($E282,'[1]MEMÓRIA DE CÁLCULO'!$F:$W,2,FALSE),VLOOKUP($E282,'[1]MEMÓRIA DE CÁLCULO'!$F:$W,5,FALSE)))</f>
        <v/>
      </c>
      <c r="G282" s="1" t="str">
        <f ca="1">IF(OR(ISBLANK($E282),$E282="Total Geral"),"",IF(LEN($E282)&lt;6,"",VLOOKUP($E282,'[1]MEMÓRIA DE CÁLCULO'!$F:$W,3,FALSE)))</f>
        <v/>
      </c>
      <c r="H282" s="1" t="str">
        <f ca="1">IF(OR(ISBLANK($E282),$E282="Total Geral"),"",IF(LEN($E282)&lt;6,"",VLOOKUP($E282,'[1]MEMÓRIA DE CÁLCULO'!$F:$W,4,FALSE)))</f>
        <v/>
      </c>
      <c r="I282" s="2" t="str">
        <f ca="1">IF(OR(ISBLANK($E282),$E282="Total Geral"),"",IF(LEN($E282)&lt;6,"",VLOOKUP($E282,'[1]MEMÓRIA DE CÁLCULO'!$F:$W,2,FALSE)))</f>
        <v/>
      </c>
      <c r="J282" s="2" t="str">
        <f ca="1">IF(OR(ISBLANK($E282),$E282="Total Geral"),"",IF(LEN($E282)&lt;6,"",VLOOKUP($E282,'[1]MEMÓRIA DE CÁLCULO'!$F:$W,17,FALSE)))</f>
        <v/>
      </c>
      <c r="K282" s="31" t="str">
        <f ca="1">IF(OR(ISBLANK($E282),$E282="Total Geral"),"",IF(LEN($E282)&lt;6,"",VLOOKUP($E282,'[1]MEMÓRIA DE CÁLCULO'!$F:$W,18,FALSE)))</f>
        <v/>
      </c>
      <c r="L282" s="32" t="str">
        <f ca="1">IF(OR(ISBLANK($E282),$E282="Total Geral"),"",IF(LEN($E282)&lt;6,"",VLOOKUP($E282,'[1]MEMÓRIA DE CÁLCULO'!$F:$AB,20,FALSE)))</f>
        <v/>
      </c>
      <c r="M282" s="32" t="str">
        <f ca="1">IF(OR(ISBLANK($E282),$E282="Total Geral"),"",IF(LEN($E282)&lt;6,"",VLOOKUP($E282,'[1]MEMÓRIA DE CÁLCULO'!$F:$AB,21,FALSE)))</f>
        <v/>
      </c>
      <c r="N282" s="33" t="str">
        <f ca="1">IF($E282="","",IF($E282="Total Geral",SUM(OFFSET(N282,-1,0):$N$25)/3,VLOOKUP($E282,'[1]MEMÓRIA DE CÁLCULO'!$F:$AB,22,FALSE)))</f>
        <v/>
      </c>
      <c r="O282" s="33" t="str">
        <f ca="1">IF($E282="","",IF($E282="Total Geral",SUM(OFFSET(O282,-1,0):$O$25)/3,VLOOKUP($E282,'[1]MEMÓRIA DE CÁLCULO'!$F:$AB,23,FALSE)))</f>
        <v/>
      </c>
      <c r="V282" s="2">
        <f>IF(ISBLANK($B282),0,COUNTIFS('[1]MEMÓRIA DE CÁLCULO'!$F:$F,'PLANILHA ORÇ.'!$B282))</f>
        <v>0</v>
      </c>
    </row>
    <row r="283" spans="2:22" x14ac:dyDescent="0.25">
      <c r="B283"/>
      <c r="E283" s="1" t="str">
        <f t="shared" ca="1" si="5"/>
        <v/>
      </c>
      <c r="F283" s="30" t="str">
        <f ca="1">IF(OR($E283="",$E283="Total Geral"),"",IF(LEN($E283)&lt;6,VLOOKUP($E283,'[1]MEMÓRIA DE CÁLCULO'!$F:$W,2,FALSE),VLOOKUP($E283,'[1]MEMÓRIA DE CÁLCULO'!$F:$W,5,FALSE)))</f>
        <v/>
      </c>
      <c r="G283" s="1" t="str">
        <f ca="1">IF(OR(ISBLANK($E283),$E283="Total Geral"),"",IF(LEN($E283)&lt;6,"",VLOOKUP($E283,'[1]MEMÓRIA DE CÁLCULO'!$F:$W,3,FALSE)))</f>
        <v/>
      </c>
      <c r="H283" s="1" t="str">
        <f ca="1">IF(OR(ISBLANK($E283),$E283="Total Geral"),"",IF(LEN($E283)&lt;6,"",VLOOKUP($E283,'[1]MEMÓRIA DE CÁLCULO'!$F:$W,4,FALSE)))</f>
        <v/>
      </c>
      <c r="I283" s="2" t="str">
        <f ca="1">IF(OR(ISBLANK($E283),$E283="Total Geral"),"",IF(LEN($E283)&lt;6,"",VLOOKUP($E283,'[1]MEMÓRIA DE CÁLCULO'!$F:$W,2,FALSE)))</f>
        <v/>
      </c>
      <c r="J283" s="2" t="str">
        <f ca="1">IF(OR(ISBLANK($E283),$E283="Total Geral"),"",IF(LEN($E283)&lt;6,"",VLOOKUP($E283,'[1]MEMÓRIA DE CÁLCULO'!$F:$W,17,FALSE)))</f>
        <v/>
      </c>
      <c r="K283" s="31" t="str">
        <f ca="1">IF(OR(ISBLANK($E283),$E283="Total Geral"),"",IF(LEN($E283)&lt;6,"",VLOOKUP($E283,'[1]MEMÓRIA DE CÁLCULO'!$F:$W,18,FALSE)))</f>
        <v/>
      </c>
      <c r="L283" s="32" t="str">
        <f ca="1">IF(OR(ISBLANK($E283),$E283="Total Geral"),"",IF(LEN($E283)&lt;6,"",VLOOKUP($E283,'[1]MEMÓRIA DE CÁLCULO'!$F:$AB,20,FALSE)))</f>
        <v/>
      </c>
      <c r="M283" s="32" t="str">
        <f ca="1">IF(OR(ISBLANK($E283),$E283="Total Geral"),"",IF(LEN($E283)&lt;6,"",VLOOKUP($E283,'[1]MEMÓRIA DE CÁLCULO'!$F:$AB,21,FALSE)))</f>
        <v/>
      </c>
      <c r="N283" s="33" t="str">
        <f ca="1">IF($E283="","",IF($E283="Total Geral",SUM(OFFSET(N283,-1,0):$N$25)/3,VLOOKUP($E283,'[1]MEMÓRIA DE CÁLCULO'!$F:$AB,22,FALSE)))</f>
        <v/>
      </c>
      <c r="O283" s="33" t="str">
        <f ca="1">IF($E283="","",IF($E283="Total Geral",SUM(OFFSET(O283,-1,0):$O$25)/3,VLOOKUP($E283,'[1]MEMÓRIA DE CÁLCULO'!$F:$AB,23,FALSE)))</f>
        <v/>
      </c>
      <c r="V283" s="2">
        <f>IF(ISBLANK($B283),0,COUNTIFS('[1]MEMÓRIA DE CÁLCULO'!$F:$F,'PLANILHA ORÇ.'!$B283))</f>
        <v>0</v>
      </c>
    </row>
    <row r="284" spans="2:22" x14ac:dyDescent="0.25">
      <c r="B284"/>
      <c r="E284" s="1" t="str">
        <f t="shared" ca="1" si="5"/>
        <v/>
      </c>
      <c r="F284" s="30" t="str">
        <f ca="1">IF(OR($E284="",$E284="Total Geral"),"",IF(LEN($E284)&lt;6,VLOOKUP($E284,'[1]MEMÓRIA DE CÁLCULO'!$F:$W,2,FALSE),VLOOKUP($E284,'[1]MEMÓRIA DE CÁLCULO'!$F:$W,5,FALSE)))</f>
        <v/>
      </c>
      <c r="G284" s="1" t="str">
        <f ca="1">IF(OR(ISBLANK($E284),$E284="Total Geral"),"",IF(LEN($E284)&lt;6,"",VLOOKUP($E284,'[1]MEMÓRIA DE CÁLCULO'!$F:$W,3,FALSE)))</f>
        <v/>
      </c>
      <c r="H284" s="1" t="str">
        <f ca="1">IF(OR(ISBLANK($E284),$E284="Total Geral"),"",IF(LEN($E284)&lt;6,"",VLOOKUP($E284,'[1]MEMÓRIA DE CÁLCULO'!$F:$W,4,FALSE)))</f>
        <v/>
      </c>
      <c r="I284" s="2" t="str">
        <f ca="1">IF(OR(ISBLANK($E284),$E284="Total Geral"),"",IF(LEN($E284)&lt;6,"",VLOOKUP($E284,'[1]MEMÓRIA DE CÁLCULO'!$F:$W,2,FALSE)))</f>
        <v/>
      </c>
      <c r="J284" s="2" t="str">
        <f ca="1">IF(OR(ISBLANK($E284),$E284="Total Geral"),"",IF(LEN($E284)&lt;6,"",VLOOKUP($E284,'[1]MEMÓRIA DE CÁLCULO'!$F:$W,17,FALSE)))</f>
        <v/>
      </c>
      <c r="K284" s="31" t="str">
        <f ca="1">IF(OR(ISBLANK($E284),$E284="Total Geral"),"",IF(LEN($E284)&lt;6,"",VLOOKUP($E284,'[1]MEMÓRIA DE CÁLCULO'!$F:$W,18,FALSE)))</f>
        <v/>
      </c>
      <c r="L284" s="32" t="str">
        <f ca="1">IF(OR(ISBLANK($E284),$E284="Total Geral"),"",IF(LEN($E284)&lt;6,"",VLOOKUP($E284,'[1]MEMÓRIA DE CÁLCULO'!$F:$AB,20,FALSE)))</f>
        <v/>
      </c>
      <c r="M284" s="32" t="str">
        <f ca="1">IF(OR(ISBLANK($E284),$E284="Total Geral"),"",IF(LEN($E284)&lt;6,"",VLOOKUP($E284,'[1]MEMÓRIA DE CÁLCULO'!$F:$AB,21,FALSE)))</f>
        <v/>
      </c>
      <c r="N284" s="33" t="str">
        <f ca="1">IF($E284="","",IF($E284="Total Geral",SUM(OFFSET(N284,-1,0):$N$25)/3,VLOOKUP($E284,'[1]MEMÓRIA DE CÁLCULO'!$F:$AB,22,FALSE)))</f>
        <v/>
      </c>
      <c r="O284" s="33" t="str">
        <f ca="1">IF($E284="","",IF($E284="Total Geral",SUM(OFFSET(O284,-1,0):$O$25)/3,VLOOKUP($E284,'[1]MEMÓRIA DE CÁLCULO'!$F:$AB,23,FALSE)))</f>
        <v/>
      </c>
      <c r="V284" s="2">
        <f>IF(ISBLANK($B284),0,COUNTIFS('[1]MEMÓRIA DE CÁLCULO'!$F:$F,'PLANILHA ORÇ.'!$B284))</f>
        <v>0</v>
      </c>
    </row>
    <row r="285" spans="2:22" x14ac:dyDescent="0.25">
      <c r="B285"/>
      <c r="E285" s="1" t="str">
        <f t="shared" ca="1" si="5"/>
        <v/>
      </c>
      <c r="F285" s="30" t="str">
        <f ca="1">IF(OR($E285="",$E285="Total Geral"),"",IF(LEN($E285)&lt;6,VLOOKUP($E285,'[1]MEMÓRIA DE CÁLCULO'!$F:$W,2,FALSE),VLOOKUP($E285,'[1]MEMÓRIA DE CÁLCULO'!$F:$W,5,FALSE)))</f>
        <v/>
      </c>
      <c r="G285" s="1" t="str">
        <f ca="1">IF(OR(ISBLANK($E285),$E285="Total Geral"),"",IF(LEN($E285)&lt;6,"",VLOOKUP($E285,'[1]MEMÓRIA DE CÁLCULO'!$F:$W,3,FALSE)))</f>
        <v/>
      </c>
      <c r="H285" s="1" t="str">
        <f ca="1">IF(OR(ISBLANK($E285),$E285="Total Geral"),"",IF(LEN($E285)&lt;6,"",VLOOKUP($E285,'[1]MEMÓRIA DE CÁLCULO'!$F:$W,4,FALSE)))</f>
        <v/>
      </c>
      <c r="I285" s="2" t="str">
        <f ca="1">IF(OR(ISBLANK($E285),$E285="Total Geral"),"",IF(LEN($E285)&lt;6,"",VLOOKUP($E285,'[1]MEMÓRIA DE CÁLCULO'!$F:$W,2,FALSE)))</f>
        <v/>
      </c>
      <c r="J285" s="2" t="str">
        <f ca="1">IF(OR(ISBLANK($E285),$E285="Total Geral"),"",IF(LEN($E285)&lt;6,"",VLOOKUP($E285,'[1]MEMÓRIA DE CÁLCULO'!$F:$W,17,FALSE)))</f>
        <v/>
      </c>
      <c r="K285" s="31" t="str">
        <f ca="1">IF(OR(ISBLANK($E285),$E285="Total Geral"),"",IF(LEN($E285)&lt;6,"",VLOOKUP($E285,'[1]MEMÓRIA DE CÁLCULO'!$F:$W,18,FALSE)))</f>
        <v/>
      </c>
      <c r="L285" s="32" t="str">
        <f ca="1">IF(OR(ISBLANK($E285),$E285="Total Geral"),"",IF(LEN($E285)&lt;6,"",VLOOKUP($E285,'[1]MEMÓRIA DE CÁLCULO'!$F:$AB,20,FALSE)))</f>
        <v/>
      </c>
      <c r="M285" s="32" t="str">
        <f ca="1">IF(OR(ISBLANK($E285),$E285="Total Geral"),"",IF(LEN($E285)&lt;6,"",VLOOKUP($E285,'[1]MEMÓRIA DE CÁLCULO'!$F:$AB,21,FALSE)))</f>
        <v/>
      </c>
      <c r="N285" s="33" t="str">
        <f ca="1">IF($E285="","",IF($E285="Total Geral",SUM(OFFSET(N285,-1,0):$N$25)/3,VLOOKUP($E285,'[1]MEMÓRIA DE CÁLCULO'!$F:$AB,22,FALSE)))</f>
        <v/>
      </c>
      <c r="O285" s="33" t="str">
        <f ca="1">IF($E285="","",IF($E285="Total Geral",SUM(OFFSET(O285,-1,0):$O$25)/3,VLOOKUP($E285,'[1]MEMÓRIA DE CÁLCULO'!$F:$AB,23,FALSE)))</f>
        <v/>
      </c>
      <c r="V285" s="2">
        <f>IF(ISBLANK($B285),0,COUNTIFS('[1]MEMÓRIA DE CÁLCULO'!$F:$F,'PLANILHA ORÇ.'!$B285))</f>
        <v>0</v>
      </c>
    </row>
    <row r="286" spans="2:22" x14ac:dyDescent="0.25">
      <c r="B286"/>
      <c r="E286" s="1" t="str">
        <f t="shared" ca="1" si="5"/>
        <v/>
      </c>
      <c r="F286" s="30" t="str">
        <f ca="1">IF(OR($E286="",$E286="Total Geral"),"",IF(LEN($E286)&lt;6,VLOOKUP($E286,'[1]MEMÓRIA DE CÁLCULO'!$F:$W,2,FALSE),VLOOKUP($E286,'[1]MEMÓRIA DE CÁLCULO'!$F:$W,5,FALSE)))</f>
        <v/>
      </c>
      <c r="G286" s="1" t="str">
        <f ca="1">IF(OR(ISBLANK($E286),$E286="Total Geral"),"",IF(LEN($E286)&lt;6,"",VLOOKUP($E286,'[1]MEMÓRIA DE CÁLCULO'!$F:$W,3,FALSE)))</f>
        <v/>
      </c>
      <c r="H286" s="1" t="str">
        <f ca="1">IF(OR(ISBLANK($E286),$E286="Total Geral"),"",IF(LEN($E286)&lt;6,"",VLOOKUP($E286,'[1]MEMÓRIA DE CÁLCULO'!$F:$W,4,FALSE)))</f>
        <v/>
      </c>
      <c r="I286" s="2" t="str">
        <f ca="1">IF(OR(ISBLANK($E286),$E286="Total Geral"),"",IF(LEN($E286)&lt;6,"",VLOOKUP($E286,'[1]MEMÓRIA DE CÁLCULO'!$F:$W,2,FALSE)))</f>
        <v/>
      </c>
      <c r="J286" s="2" t="str">
        <f ca="1">IF(OR(ISBLANK($E286),$E286="Total Geral"),"",IF(LEN($E286)&lt;6,"",VLOOKUP($E286,'[1]MEMÓRIA DE CÁLCULO'!$F:$W,17,FALSE)))</f>
        <v/>
      </c>
      <c r="K286" s="31" t="str">
        <f ca="1">IF(OR(ISBLANK($E286),$E286="Total Geral"),"",IF(LEN($E286)&lt;6,"",VLOOKUP($E286,'[1]MEMÓRIA DE CÁLCULO'!$F:$W,18,FALSE)))</f>
        <v/>
      </c>
      <c r="L286" s="32" t="str">
        <f ca="1">IF(OR(ISBLANK($E286),$E286="Total Geral"),"",IF(LEN($E286)&lt;6,"",VLOOKUP($E286,'[1]MEMÓRIA DE CÁLCULO'!$F:$AB,20,FALSE)))</f>
        <v/>
      </c>
      <c r="M286" s="32" t="str">
        <f ca="1">IF(OR(ISBLANK($E286),$E286="Total Geral"),"",IF(LEN($E286)&lt;6,"",VLOOKUP($E286,'[1]MEMÓRIA DE CÁLCULO'!$F:$AB,21,FALSE)))</f>
        <v/>
      </c>
      <c r="N286" s="33" t="str">
        <f ca="1">IF($E286="","",IF($E286="Total Geral",SUM(OFFSET(N286,-1,0):$N$25)/3,VLOOKUP($E286,'[1]MEMÓRIA DE CÁLCULO'!$F:$AB,22,FALSE)))</f>
        <v/>
      </c>
      <c r="O286" s="33" t="str">
        <f ca="1">IF($E286="","",IF($E286="Total Geral",SUM(OFFSET(O286,-1,0):$O$25)/3,VLOOKUP($E286,'[1]MEMÓRIA DE CÁLCULO'!$F:$AB,23,FALSE)))</f>
        <v/>
      </c>
      <c r="V286" s="2">
        <f>IF(ISBLANK($B286),0,COUNTIFS('[1]MEMÓRIA DE CÁLCULO'!$F:$F,'PLANILHA ORÇ.'!$B286))</f>
        <v>0</v>
      </c>
    </row>
    <row r="287" spans="2:22" x14ac:dyDescent="0.25">
      <c r="B287"/>
      <c r="E287" s="1" t="str">
        <f t="shared" ca="1" si="5"/>
        <v/>
      </c>
      <c r="F287" s="30" t="str">
        <f ca="1">IF(OR($E287="",$E287="Total Geral"),"",IF(LEN($E287)&lt;6,VLOOKUP($E287,'[1]MEMÓRIA DE CÁLCULO'!$F:$W,2,FALSE),VLOOKUP($E287,'[1]MEMÓRIA DE CÁLCULO'!$F:$W,5,FALSE)))</f>
        <v/>
      </c>
      <c r="G287" s="1" t="str">
        <f ca="1">IF(OR(ISBLANK($E287),$E287="Total Geral"),"",IF(LEN($E287)&lt;6,"",VLOOKUP($E287,'[1]MEMÓRIA DE CÁLCULO'!$F:$W,3,FALSE)))</f>
        <v/>
      </c>
      <c r="H287" s="1" t="str">
        <f ca="1">IF(OR(ISBLANK($E287),$E287="Total Geral"),"",IF(LEN($E287)&lt;6,"",VLOOKUP($E287,'[1]MEMÓRIA DE CÁLCULO'!$F:$W,4,FALSE)))</f>
        <v/>
      </c>
      <c r="I287" s="2" t="str">
        <f ca="1">IF(OR(ISBLANK($E287),$E287="Total Geral"),"",IF(LEN($E287)&lt;6,"",VLOOKUP($E287,'[1]MEMÓRIA DE CÁLCULO'!$F:$W,2,FALSE)))</f>
        <v/>
      </c>
      <c r="J287" s="2" t="str">
        <f ca="1">IF(OR(ISBLANK($E287),$E287="Total Geral"),"",IF(LEN($E287)&lt;6,"",VLOOKUP($E287,'[1]MEMÓRIA DE CÁLCULO'!$F:$W,17,FALSE)))</f>
        <v/>
      </c>
      <c r="K287" s="31" t="str">
        <f ca="1">IF(OR(ISBLANK($E287),$E287="Total Geral"),"",IF(LEN($E287)&lt;6,"",VLOOKUP($E287,'[1]MEMÓRIA DE CÁLCULO'!$F:$W,18,FALSE)))</f>
        <v/>
      </c>
      <c r="L287" s="32" t="str">
        <f ca="1">IF(OR(ISBLANK($E287),$E287="Total Geral"),"",IF(LEN($E287)&lt;6,"",VLOOKUP($E287,'[1]MEMÓRIA DE CÁLCULO'!$F:$AB,20,FALSE)))</f>
        <v/>
      </c>
      <c r="M287" s="32" t="str">
        <f ca="1">IF(OR(ISBLANK($E287),$E287="Total Geral"),"",IF(LEN($E287)&lt;6,"",VLOOKUP($E287,'[1]MEMÓRIA DE CÁLCULO'!$F:$AB,21,FALSE)))</f>
        <v/>
      </c>
      <c r="N287" s="33" t="str">
        <f ca="1">IF($E287="","",IF($E287="Total Geral",SUM(OFFSET(N287,-1,0):$N$25)/3,VLOOKUP($E287,'[1]MEMÓRIA DE CÁLCULO'!$F:$AB,22,FALSE)))</f>
        <v/>
      </c>
      <c r="O287" s="33" t="str">
        <f ca="1">IF($E287="","",IF($E287="Total Geral",SUM(OFFSET(O287,-1,0):$O$25)/3,VLOOKUP($E287,'[1]MEMÓRIA DE CÁLCULO'!$F:$AB,23,FALSE)))</f>
        <v/>
      </c>
      <c r="V287" s="2">
        <f>IF(ISBLANK($B287),0,COUNTIFS('[1]MEMÓRIA DE CÁLCULO'!$F:$F,'PLANILHA ORÇ.'!$B287))</f>
        <v>0</v>
      </c>
    </row>
    <row r="288" spans="2:22" x14ac:dyDescent="0.25">
      <c r="B288"/>
      <c r="E288" s="1" t="str">
        <f t="shared" ca="1" si="5"/>
        <v/>
      </c>
      <c r="F288" s="30" t="str">
        <f ca="1">IF(OR($E288="",$E288="Total Geral"),"",IF(LEN($E288)&lt;6,VLOOKUP($E288,'[1]MEMÓRIA DE CÁLCULO'!$F:$W,2,FALSE),VLOOKUP($E288,'[1]MEMÓRIA DE CÁLCULO'!$F:$W,5,FALSE)))</f>
        <v/>
      </c>
      <c r="G288" s="1" t="str">
        <f ca="1">IF(OR(ISBLANK($E288),$E288="Total Geral"),"",IF(LEN($E288)&lt;6,"",VLOOKUP($E288,'[1]MEMÓRIA DE CÁLCULO'!$F:$W,3,FALSE)))</f>
        <v/>
      </c>
      <c r="H288" s="1" t="str">
        <f ca="1">IF(OR(ISBLANK($E288),$E288="Total Geral"),"",IF(LEN($E288)&lt;6,"",VLOOKUP($E288,'[1]MEMÓRIA DE CÁLCULO'!$F:$W,4,FALSE)))</f>
        <v/>
      </c>
      <c r="I288" s="2" t="str">
        <f ca="1">IF(OR(ISBLANK($E288),$E288="Total Geral"),"",IF(LEN($E288)&lt;6,"",VLOOKUP($E288,'[1]MEMÓRIA DE CÁLCULO'!$F:$W,2,FALSE)))</f>
        <v/>
      </c>
      <c r="J288" s="2" t="str">
        <f ca="1">IF(OR(ISBLANK($E288),$E288="Total Geral"),"",IF(LEN($E288)&lt;6,"",VLOOKUP($E288,'[1]MEMÓRIA DE CÁLCULO'!$F:$W,17,FALSE)))</f>
        <v/>
      </c>
      <c r="K288" s="31" t="str">
        <f ca="1">IF(OR(ISBLANK($E288),$E288="Total Geral"),"",IF(LEN($E288)&lt;6,"",VLOOKUP($E288,'[1]MEMÓRIA DE CÁLCULO'!$F:$W,18,FALSE)))</f>
        <v/>
      </c>
      <c r="L288" s="32" t="str">
        <f ca="1">IF(OR(ISBLANK($E288),$E288="Total Geral"),"",IF(LEN($E288)&lt;6,"",VLOOKUP($E288,'[1]MEMÓRIA DE CÁLCULO'!$F:$AB,20,FALSE)))</f>
        <v/>
      </c>
      <c r="M288" s="32" t="str">
        <f ca="1">IF(OR(ISBLANK($E288),$E288="Total Geral"),"",IF(LEN($E288)&lt;6,"",VLOOKUP($E288,'[1]MEMÓRIA DE CÁLCULO'!$F:$AB,21,FALSE)))</f>
        <v/>
      </c>
      <c r="N288" s="33" t="str">
        <f ca="1">IF($E288="","",IF($E288="Total Geral",SUM(OFFSET(N288,-1,0):$N$25)/3,VLOOKUP($E288,'[1]MEMÓRIA DE CÁLCULO'!$F:$AB,22,FALSE)))</f>
        <v/>
      </c>
      <c r="O288" s="33" t="str">
        <f ca="1">IF($E288="","",IF($E288="Total Geral",SUM(OFFSET(O288,-1,0):$O$25)/3,VLOOKUP($E288,'[1]MEMÓRIA DE CÁLCULO'!$F:$AB,23,FALSE)))</f>
        <v/>
      </c>
      <c r="V288" s="2">
        <f>IF(ISBLANK($B288),0,COUNTIFS('[1]MEMÓRIA DE CÁLCULO'!$F:$F,'PLANILHA ORÇ.'!$B288))</f>
        <v>0</v>
      </c>
    </row>
    <row r="289" spans="2:22" x14ac:dyDescent="0.25">
      <c r="B289"/>
      <c r="E289" s="1" t="str">
        <f t="shared" ca="1" si="5"/>
        <v/>
      </c>
      <c r="F289" s="30" t="str">
        <f ca="1">IF(OR($E289="",$E289="Total Geral"),"",IF(LEN($E289)&lt;6,VLOOKUP($E289,'[1]MEMÓRIA DE CÁLCULO'!$F:$W,2,FALSE),VLOOKUP($E289,'[1]MEMÓRIA DE CÁLCULO'!$F:$W,5,FALSE)))</f>
        <v/>
      </c>
      <c r="G289" s="1" t="str">
        <f ca="1">IF(OR(ISBLANK($E289),$E289="Total Geral"),"",IF(LEN($E289)&lt;6,"",VLOOKUP($E289,'[1]MEMÓRIA DE CÁLCULO'!$F:$W,3,FALSE)))</f>
        <v/>
      </c>
      <c r="H289" s="1" t="str">
        <f ca="1">IF(OR(ISBLANK($E289),$E289="Total Geral"),"",IF(LEN($E289)&lt;6,"",VLOOKUP($E289,'[1]MEMÓRIA DE CÁLCULO'!$F:$W,4,FALSE)))</f>
        <v/>
      </c>
      <c r="I289" s="2" t="str">
        <f ca="1">IF(OR(ISBLANK($E289),$E289="Total Geral"),"",IF(LEN($E289)&lt;6,"",VLOOKUP($E289,'[1]MEMÓRIA DE CÁLCULO'!$F:$W,2,FALSE)))</f>
        <v/>
      </c>
      <c r="J289" s="2" t="str">
        <f ca="1">IF(OR(ISBLANK($E289),$E289="Total Geral"),"",IF(LEN($E289)&lt;6,"",VLOOKUP($E289,'[1]MEMÓRIA DE CÁLCULO'!$F:$W,17,FALSE)))</f>
        <v/>
      </c>
      <c r="K289" s="31" t="str">
        <f ca="1">IF(OR(ISBLANK($E289),$E289="Total Geral"),"",IF(LEN($E289)&lt;6,"",VLOOKUP($E289,'[1]MEMÓRIA DE CÁLCULO'!$F:$W,18,FALSE)))</f>
        <v/>
      </c>
      <c r="L289" s="32" t="str">
        <f ca="1">IF(OR(ISBLANK($E289),$E289="Total Geral"),"",IF(LEN($E289)&lt;6,"",VLOOKUP($E289,'[1]MEMÓRIA DE CÁLCULO'!$F:$AB,20,FALSE)))</f>
        <v/>
      </c>
      <c r="M289" s="32" t="str">
        <f ca="1">IF(OR(ISBLANK($E289),$E289="Total Geral"),"",IF(LEN($E289)&lt;6,"",VLOOKUP($E289,'[1]MEMÓRIA DE CÁLCULO'!$F:$AB,21,FALSE)))</f>
        <v/>
      </c>
      <c r="N289" s="33" t="str">
        <f ca="1">IF($E289="","",IF($E289="Total Geral",SUM(OFFSET(N289,-1,0):$N$25)/3,VLOOKUP($E289,'[1]MEMÓRIA DE CÁLCULO'!$F:$AB,22,FALSE)))</f>
        <v/>
      </c>
      <c r="O289" s="33" t="str">
        <f ca="1">IF($E289="","",IF($E289="Total Geral",SUM(OFFSET(O289,-1,0):$O$25)/3,VLOOKUP($E289,'[1]MEMÓRIA DE CÁLCULO'!$F:$AB,23,FALSE)))</f>
        <v/>
      </c>
      <c r="V289" s="2">
        <f>IF(ISBLANK($B289),0,COUNTIFS('[1]MEMÓRIA DE CÁLCULO'!$F:$F,'PLANILHA ORÇ.'!$B289))</f>
        <v>0</v>
      </c>
    </row>
    <row r="290" spans="2:22" x14ac:dyDescent="0.25">
      <c r="B290"/>
      <c r="E290" s="1" t="str">
        <f t="shared" ca="1" si="5"/>
        <v/>
      </c>
      <c r="F290" s="30" t="str">
        <f ca="1">IF(OR($E290="",$E290="Total Geral"),"",IF(LEN($E290)&lt;6,VLOOKUP($E290,'[1]MEMÓRIA DE CÁLCULO'!$F:$W,2,FALSE),VLOOKUP($E290,'[1]MEMÓRIA DE CÁLCULO'!$F:$W,5,FALSE)))</f>
        <v/>
      </c>
      <c r="G290" s="1" t="str">
        <f ca="1">IF(OR(ISBLANK($E290),$E290="Total Geral"),"",IF(LEN($E290)&lt;6,"",VLOOKUP($E290,'[1]MEMÓRIA DE CÁLCULO'!$F:$W,3,FALSE)))</f>
        <v/>
      </c>
      <c r="H290" s="1" t="str">
        <f ca="1">IF(OR(ISBLANK($E290),$E290="Total Geral"),"",IF(LEN($E290)&lt;6,"",VLOOKUP($E290,'[1]MEMÓRIA DE CÁLCULO'!$F:$W,4,FALSE)))</f>
        <v/>
      </c>
      <c r="I290" s="2" t="str">
        <f ca="1">IF(OR(ISBLANK($E290),$E290="Total Geral"),"",IF(LEN($E290)&lt;6,"",VLOOKUP($E290,'[1]MEMÓRIA DE CÁLCULO'!$F:$W,2,FALSE)))</f>
        <v/>
      </c>
      <c r="J290" s="2" t="str">
        <f ca="1">IF(OR(ISBLANK($E290),$E290="Total Geral"),"",IF(LEN($E290)&lt;6,"",VLOOKUP($E290,'[1]MEMÓRIA DE CÁLCULO'!$F:$W,17,FALSE)))</f>
        <v/>
      </c>
      <c r="K290" s="31" t="str">
        <f ca="1">IF(OR(ISBLANK($E290),$E290="Total Geral"),"",IF(LEN($E290)&lt;6,"",VLOOKUP($E290,'[1]MEMÓRIA DE CÁLCULO'!$F:$W,18,FALSE)))</f>
        <v/>
      </c>
      <c r="L290" s="32" t="str">
        <f ca="1">IF(OR(ISBLANK($E290),$E290="Total Geral"),"",IF(LEN($E290)&lt;6,"",VLOOKUP($E290,'[1]MEMÓRIA DE CÁLCULO'!$F:$AB,20,FALSE)))</f>
        <v/>
      </c>
      <c r="M290" s="32" t="str">
        <f ca="1">IF(OR(ISBLANK($E290),$E290="Total Geral"),"",IF(LEN($E290)&lt;6,"",VLOOKUP($E290,'[1]MEMÓRIA DE CÁLCULO'!$F:$AB,21,FALSE)))</f>
        <v/>
      </c>
      <c r="N290" s="33" t="str">
        <f ca="1">IF($E290="","",IF($E290="Total Geral",SUM(OFFSET(N290,-1,0):$N$25)/3,VLOOKUP($E290,'[1]MEMÓRIA DE CÁLCULO'!$F:$AB,22,FALSE)))</f>
        <v/>
      </c>
      <c r="O290" s="33" t="str">
        <f ca="1">IF($E290="","",IF($E290="Total Geral",SUM(OFFSET(O290,-1,0):$O$25)/3,VLOOKUP($E290,'[1]MEMÓRIA DE CÁLCULO'!$F:$AB,23,FALSE)))</f>
        <v/>
      </c>
      <c r="V290" s="2">
        <f>IF(ISBLANK($B290),0,COUNTIFS('[1]MEMÓRIA DE CÁLCULO'!$F:$F,'PLANILHA ORÇ.'!$B290))</f>
        <v>0</v>
      </c>
    </row>
    <row r="291" spans="2:22" x14ac:dyDescent="0.25">
      <c r="B291"/>
      <c r="E291" s="1" t="str">
        <f t="shared" ca="1" si="5"/>
        <v/>
      </c>
      <c r="F291" s="30" t="str">
        <f ca="1">IF(OR($E291="",$E291="Total Geral"),"",IF(LEN($E291)&lt;6,VLOOKUP($E291,'[1]MEMÓRIA DE CÁLCULO'!$F:$W,2,FALSE),VLOOKUP($E291,'[1]MEMÓRIA DE CÁLCULO'!$F:$W,5,FALSE)))</f>
        <v/>
      </c>
      <c r="G291" s="1" t="str">
        <f ca="1">IF(OR(ISBLANK($E291),$E291="Total Geral"),"",IF(LEN($E291)&lt;6,"",VLOOKUP($E291,'[1]MEMÓRIA DE CÁLCULO'!$F:$W,3,FALSE)))</f>
        <v/>
      </c>
      <c r="H291" s="1" t="str">
        <f ca="1">IF(OR(ISBLANK($E291),$E291="Total Geral"),"",IF(LEN($E291)&lt;6,"",VLOOKUP($E291,'[1]MEMÓRIA DE CÁLCULO'!$F:$W,4,FALSE)))</f>
        <v/>
      </c>
      <c r="I291" s="2" t="str">
        <f ca="1">IF(OR(ISBLANK($E291),$E291="Total Geral"),"",IF(LEN($E291)&lt;6,"",VLOOKUP($E291,'[1]MEMÓRIA DE CÁLCULO'!$F:$W,2,FALSE)))</f>
        <v/>
      </c>
      <c r="J291" s="2" t="str">
        <f ca="1">IF(OR(ISBLANK($E291),$E291="Total Geral"),"",IF(LEN($E291)&lt;6,"",VLOOKUP($E291,'[1]MEMÓRIA DE CÁLCULO'!$F:$W,17,FALSE)))</f>
        <v/>
      </c>
      <c r="K291" s="31" t="str">
        <f ca="1">IF(OR(ISBLANK($E291),$E291="Total Geral"),"",IF(LEN($E291)&lt;6,"",VLOOKUP($E291,'[1]MEMÓRIA DE CÁLCULO'!$F:$W,18,FALSE)))</f>
        <v/>
      </c>
      <c r="L291" s="32" t="str">
        <f ca="1">IF(OR(ISBLANK($E291),$E291="Total Geral"),"",IF(LEN($E291)&lt;6,"",VLOOKUP($E291,'[1]MEMÓRIA DE CÁLCULO'!$F:$AB,20,FALSE)))</f>
        <v/>
      </c>
      <c r="M291" s="32" t="str">
        <f ca="1">IF(OR(ISBLANK($E291),$E291="Total Geral"),"",IF(LEN($E291)&lt;6,"",VLOOKUP($E291,'[1]MEMÓRIA DE CÁLCULO'!$F:$AB,21,FALSE)))</f>
        <v/>
      </c>
      <c r="N291" s="33" t="str">
        <f ca="1">IF($E291="","",IF($E291="Total Geral",SUM(OFFSET(N291,-1,0):$N$25)/3,VLOOKUP($E291,'[1]MEMÓRIA DE CÁLCULO'!$F:$AB,22,FALSE)))</f>
        <v/>
      </c>
      <c r="O291" s="33" t="str">
        <f ca="1">IF($E291="","",IF($E291="Total Geral",SUM(OFFSET(O291,-1,0):$O$25)/3,VLOOKUP($E291,'[1]MEMÓRIA DE CÁLCULO'!$F:$AB,23,FALSE)))</f>
        <v/>
      </c>
      <c r="V291" s="2">
        <f>IF(ISBLANK($B291),0,COUNTIFS('[1]MEMÓRIA DE CÁLCULO'!$F:$F,'PLANILHA ORÇ.'!$B291))</f>
        <v>0</v>
      </c>
    </row>
    <row r="292" spans="2:22" x14ac:dyDescent="0.25">
      <c r="B292"/>
      <c r="E292" s="1" t="str">
        <f t="shared" ca="1" si="5"/>
        <v/>
      </c>
      <c r="F292" s="30" t="str">
        <f ca="1">IF(OR($E292="",$E292="Total Geral"),"",IF(LEN($E292)&lt;6,VLOOKUP($E292,'[1]MEMÓRIA DE CÁLCULO'!$F:$W,2,FALSE),VLOOKUP($E292,'[1]MEMÓRIA DE CÁLCULO'!$F:$W,5,FALSE)))</f>
        <v/>
      </c>
      <c r="G292" s="1" t="str">
        <f ca="1">IF(OR(ISBLANK($E292),$E292="Total Geral"),"",IF(LEN($E292)&lt;6,"",VLOOKUP($E292,'[1]MEMÓRIA DE CÁLCULO'!$F:$W,3,FALSE)))</f>
        <v/>
      </c>
      <c r="H292" s="1" t="str">
        <f ca="1">IF(OR(ISBLANK($E292),$E292="Total Geral"),"",IF(LEN($E292)&lt;6,"",VLOOKUP($E292,'[1]MEMÓRIA DE CÁLCULO'!$F:$W,4,FALSE)))</f>
        <v/>
      </c>
      <c r="I292" s="2" t="str">
        <f ca="1">IF(OR(ISBLANK($E292),$E292="Total Geral"),"",IF(LEN($E292)&lt;6,"",VLOOKUP($E292,'[1]MEMÓRIA DE CÁLCULO'!$F:$W,2,FALSE)))</f>
        <v/>
      </c>
      <c r="J292" s="2" t="str">
        <f ca="1">IF(OR(ISBLANK($E292),$E292="Total Geral"),"",IF(LEN($E292)&lt;6,"",VLOOKUP($E292,'[1]MEMÓRIA DE CÁLCULO'!$F:$W,17,FALSE)))</f>
        <v/>
      </c>
      <c r="K292" s="31" t="str">
        <f ca="1">IF(OR(ISBLANK($E292),$E292="Total Geral"),"",IF(LEN($E292)&lt;6,"",VLOOKUP($E292,'[1]MEMÓRIA DE CÁLCULO'!$F:$W,18,FALSE)))</f>
        <v/>
      </c>
      <c r="L292" s="32" t="str">
        <f ca="1">IF(OR(ISBLANK($E292),$E292="Total Geral"),"",IF(LEN($E292)&lt;6,"",VLOOKUP($E292,'[1]MEMÓRIA DE CÁLCULO'!$F:$AB,20,FALSE)))</f>
        <v/>
      </c>
      <c r="M292" s="32" t="str">
        <f ca="1">IF(OR(ISBLANK($E292),$E292="Total Geral"),"",IF(LEN($E292)&lt;6,"",VLOOKUP($E292,'[1]MEMÓRIA DE CÁLCULO'!$F:$AB,21,FALSE)))</f>
        <v/>
      </c>
      <c r="N292" s="33" t="str">
        <f ca="1">IF($E292="","",IF($E292="Total Geral",SUM(OFFSET(N292,-1,0):$N$25)/3,VLOOKUP($E292,'[1]MEMÓRIA DE CÁLCULO'!$F:$AB,22,FALSE)))</f>
        <v/>
      </c>
      <c r="O292" s="33" t="str">
        <f ca="1">IF($E292="","",IF($E292="Total Geral",SUM(OFFSET(O292,-1,0):$O$25)/3,VLOOKUP($E292,'[1]MEMÓRIA DE CÁLCULO'!$F:$AB,23,FALSE)))</f>
        <v/>
      </c>
      <c r="V292" s="2">
        <f>IF(ISBLANK($B292),0,COUNTIFS('[1]MEMÓRIA DE CÁLCULO'!$F:$F,'PLANILHA ORÇ.'!$B292))</f>
        <v>0</v>
      </c>
    </row>
    <row r="293" spans="2:22" x14ac:dyDescent="0.25">
      <c r="B293"/>
      <c r="E293" s="1" t="str">
        <f t="shared" ca="1" si="5"/>
        <v/>
      </c>
      <c r="F293" s="30" t="str">
        <f ca="1">IF(OR($E293="",$E293="Total Geral"),"",IF(LEN($E293)&lt;6,VLOOKUP($E293,'[1]MEMÓRIA DE CÁLCULO'!$F:$W,2,FALSE),VLOOKUP($E293,'[1]MEMÓRIA DE CÁLCULO'!$F:$W,5,FALSE)))</f>
        <v/>
      </c>
      <c r="G293" s="1" t="str">
        <f ca="1">IF(OR(ISBLANK($E293),$E293="Total Geral"),"",IF(LEN($E293)&lt;6,"",VLOOKUP($E293,'[1]MEMÓRIA DE CÁLCULO'!$F:$W,3,FALSE)))</f>
        <v/>
      </c>
      <c r="H293" s="1" t="str">
        <f ca="1">IF(OR(ISBLANK($E293),$E293="Total Geral"),"",IF(LEN($E293)&lt;6,"",VLOOKUP($E293,'[1]MEMÓRIA DE CÁLCULO'!$F:$W,4,FALSE)))</f>
        <v/>
      </c>
      <c r="I293" s="2" t="str">
        <f ca="1">IF(OR(ISBLANK($E293),$E293="Total Geral"),"",IF(LEN($E293)&lt;6,"",VLOOKUP($E293,'[1]MEMÓRIA DE CÁLCULO'!$F:$W,2,FALSE)))</f>
        <v/>
      </c>
      <c r="J293" s="2" t="str">
        <f ca="1">IF(OR(ISBLANK($E293),$E293="Total Geral"),"",IF(LEN($E293)&lt;6,"",VLOOKUP($E293,'[1]MEMÓRIA DE CÁLCULO'!$F:$W,17,FALSE)))</f>
        <v/>
      </c>
      <c r="K293" s="31" t="str">
        <f ca="1">IF(OR(ISBLANK($E293),$E293="Total Geral"),"",IF(LEN($E293)&lt;6,"",VLOOKUP($E293,'[1]MEMÓRIA DE CÁLCULO'!$F:$W,18,FALSE)))</f>
        <v/>
      </c>
      <c r="L293" s="32" t="str">
        <f ca="1">IF(OR(ISBLANK($E293),$E293="Total Geral"),"",IF(LEN($E293)&lt;6,"",VLOOKUP($E293,'[1]MEMÓRIA DE CÁLCULO'!$F:$AB,20,FALSE)))</f>
        <v/>
      </c>
      <c r="M293" s="32" t="str">
        <f ca="1">IF(OR(ISBLANK($E293),$E293="Total Geral"),"",IF(LEN($E293)&lt;6,"",VLOOKUP($E293,'[1]MEMÓRIA DE CÁLCULO'!$F:$AB,21,FALSE)))</f>
        <v/>
      </c>
      <c r="N293" s="33" t="str">
        <f ca="1">IF($E293="","",IF($E293="Total Geral",SUM(OFFSET(N293,-1,0):$N$25)/3,VLOOKUP($E293,'[1]MEMÓRIA DE CÁLCULO'!$F:$AB,22,FALSE)))</f>
        <v/>
      </c>
      <c r="O293" s="33" t="str">
        <f ca="1">IF($E293="","",IF($E293="Total Geral",SUM(OFFSET(O293,-1,0):$O$25)/3,VLOOKUP($E293,'[1]MEMÓRIA DE CÁLCULO'!$F:$AB,23,FALSE)))</f>
        <v/>
      </c>
      <c r="V293" s="2">
        <f>IF(ISBLANK($B293),0,COUNTIFS('[1]MEMÓRIA DE CÁLCULO'!$F:$F,'PLANILHA ORÇ.'!$B293))</f>
        <v>0</v>
      </c>
    </row>
    <row r="294" spans="2:22" x14ac:dyDescent="0.25">
      <c r="B294"/>
      <c r="E294" s="1" t="str">
        <f t="shared" ca="1" si="5"/>
        <v/>
      </c>
      <c r="F294" s="30" t="str">
        <f ca="1">IF(OR($E294="",$E294="Total Geral"),"",IF(LEN($E294)&lt;6,VLOOKUP($E294,'[1]MEMÓRIA DE CÁLCULO'!$F:$W,2,FALSE),VLOOKUP($E294,'[1]MEMÓRIA DE CÁLCULO'!$F:$W,5,FALSE)))</f>
        <v/>
      </c>
      <c r="G294" s="1" t="str">
        <f ca="1">IF(OR(ISBLANK($E294),$E294="Total Geral"),"",IF(LEN($E294)&lt;6,"",VLOOKUP($E294,'[1]MEMÓRIA DE CÁLCULO'!$F:$W,3,FALSE)))</f>
        <v/>
      </c>
      <c r="H294" s="1" t="str">
        <f ca="1">IF(OR(ISBLANK($E294),$E294="Total Geral"),"",IF(LEN($E294)&lt;6,"",VLOOKUP($E294,'[1]MEMÓRIA DE CÁLCULO'!$F:$W,4,FALSE)))</f>
        <v/>
      </c>
      <c r="I294" s="2" t="str">
        <f ca="1">IF(OR(ISBLANK($E294),$E294="Total Geral"),"",IF(LEN($E294)&lt;6,"",VLOOKUP($E294,'[1]MEMÓRIA DE CÁLCULO'!$F:$W,2,FALSE)))</f>
        <v/>
      </c>
      <c r="J294" s="2" t="str">
        <f ca="1">IF(OR(ISBLANK($E294),$E294="Total Geral"),"",IF(LEN($E294)&lt;6,"",VLOOKUP($E294,'[1]MEMÓRIA DE CÁLCULO'!$F:$W,17,FALSE)))</f>
        <v/>
      </c>
      <c r="K294" s="31" t="str">
        <f ca="1">IF(OR(ISBLANK($E294),$E294="Total Geral"),"",IF(LEN($E294)&lt;6,"",VLOOKUP($E294,'[1]MEMÓRIA DE CÁLCULO'!$F:$W,18,FALSE)))</f>
        <v/>
      </c>
      <c r="L294" s="32" t="str">
        <f ca="1">IF(OR(ISBLANK($E294),$E294="Total Geral"),"",IF(LEN($E294)&lt;6,"",VLOOKUP($E294,'[1]MEMÓRIA DE CÁLCULO'!$F:$AB,20,FALSE)))</f>
        <v/>
      </c>
      <c r="M294" s="32" t="str">
        <f ca="1">IF(OR(ISBLANK($E294),$E294="Total Geral"),"",IF(LEN($E294)&lt;6,"",VLOOKUP($E294,'[1]MEMÓRIA DE CÁLCULO'!$F:$AB,21,FALSE)))</f>
        <v/>
      </c>
      <c r="N294" s="33" t="str">
        <f ca="1">IF($E294="","",IF($E294="Total Geral",SUM(OFFSET(N294,-1,0):$N$25)/3,VLOOKUP($E294,'[1]MEMÓRIA DE CÁLCULO'!$F:$AB,22,FALSE)))</f>
        <v/>
      </c>
      <c r="O294" s="33" t="str">
        <f ca="1">IF($E294="","",IF($E294="Total Geral",SUM(OFFSET(O294,-1,0):$O$25)/3,VLOOKUP($E294,'[1]MEMÓRIA DE CÁLCULO'!$F:$AB,23,FALSE)))</f>
        <v/>
      </c>
      <c r="V294" s="2">
        <f>IF(ISBLANK($B294),0,COUNTIFS('[1]MEMÓRIA DE CÁLCULO'!$F:$F,'PLANILHA ORÇ.'!$B294))</f>
        <v>0</v>
      </c>
    </row>
    <row r="295" spans="2:22" x14ac:dyDescent="0.25">
      <c r="B295"/>
      <c r="E295" s="1" t="str">
        <f t="shared" ca="1" si="5"/>
        <v/>
      </c>
      <c r="F295" s="30" t="str">
        <f ca="1">IF(OR($E295="",$E295="Total Geral"),"",IF(LEN($E295)&lt;6,VLOOKUP($E295,'[1]MEMÓRIA DE CÁLCULO'!$F:$W,2,FALSE),VLOOKUP($E295,'[1]MEMÓRIA DE CÁLCULO'!$F:$W,5,FALSE)))</f>
        <v/>
      </c>
      <c r="G295" s="1" t="str">
        <f ca="1">IF(OR(ISBLANK($E295),$E295="Total Geral"),"",IF(LEN($E295)&lt;6,"",VLOOKUP($E295,'[1]MEMÓRIA DE CÁLCULO'!$F:$W,3,FALSE)))</f>
        <v/>
      </c>
      <c r="H295" s="1" t="str">
        <f ca="1">IF(OR(ISBLANK($E295),$E295="Total Geral"),"",IF(LEN($E295)&lt;6,"",VLOOKUP($E295,'[1]MEMÓRIA DE CÁLCULO'!$F:$W,4,FALSE)))</f>
        <v/>
      </c>
      <c r="I295" s="2" t="str">
        <f ca="1">IF(OR(ISBLANK($E295),$E295="Total Geral"),"",IF(LEN($E295)&lt;6,"",VLOOKUP($E295,'[1]MEMÓRIA DE CÁLCULO'!$F:$W,2,FALSE)))</f>
        <v/>
      </c>
      <c r="J295" s="2" t="str">
        <f ca="1">IF(OR(ISBLANK($E295),$E295="Total Geral"),"",IF(LEN($E295)&lt;6,"",VLOOKUP($E295,'[1]MEMÓRIA DE CÁLCULO'!$F:$W,17,FALSE)))</f>
        <v/>
      </c>
      <c r="K295" s="31" t="str">
        <f ca="1">IF(OR(ISBLANK($E295),$E295="Total Geral"),"",IF(LEN($E295)&lt;6,"",VLOOKUP($E295,'[1]MEMÓRIA DE CÁLCULO'!$F:$W,18,FALSE)))</f>
        <v/>
      </c>
      <c r="L295" s="32" t="str">
        <f ca="1">IF(OR(ISBLANK($E295),$E295="Total Geral"),"",IF(LEN($E295)&lt;6,"",VLOOKUP($E295,'[1]MEMÓRIA DE CÁLCULO'!$F:$AB,20,FALSE)))</f>
        <v/>
      </c>
      <c r="M295" s="32" t="str">
        <f ca="1">IF(OR(ISBLANK($E295),$E295="Total Geral"),"",IF(LEN($E295)&lt;6,"",VLOOKUP($E295,'[1]MEMÓRIA DE CÁLCULO'!$F:$AB,21,FALSE)))</f>
        <v/>
      </c>
      <c r="N295" s="33" t="str">
        <f ca="1">IF($E295="","",IF($E295="Total Geral",SUM(OFFSET(N295,-1,0):$N$25)/3,VLOOKUP($E295,'[1]MEMÓRIA DE CÁLCULO'!$F:$AB,22,FALSE)))</f>
        <v/>
      </c>
      <c r="O295" s="33" t="str">
        <f ca="1">IF($E295="","",IF($E295="Total Geral",SUM(OFFSET(O295,-1,0):$O$25)/3,VLOOKUP($E295,'[1]MEMÓRIA DE CÁLCULO'!$F:$AB,23,FALSE)))</f>
        <v/>
      </c>
      <c r="V295" s="2">
        <f>IF(ISBLANK($B295),0,COUNTIFS('[1]MEMÓRIA DE CÁLCULO'!$F:$F,'PLANILHA ORÇ.'!$B295))</f>
        <v>0</v>
      </c>
    </row>
    <row r="296" spans="2:22" x14ac:dyDescent="0.25">
      <c r="B296"/>
      <c r="E296" s="1" t="str">
        <f t="shared" ca="1" si="5"/>
        <v/>
      </c>
      <c r="F296" s="30" t="str">
        <f ca="1">IF(OR($E296="",$E296="Total Geral"),"",IF(LEN($E296)&lt;6,VLOOKUP($E296,'[1]MEMÓRIA DE CÁLCULO'!$F:$W,2,FALSE),VLOOKUP($E296,'[1]MEMÓRIA DE CÁLCULO'!$F:$W,5,FALSE)))</f>
        <v/>
      </c>
      <c r="G296" s="1" t="str">
        <f ca="1">IF(OR(ISBLANK($E296),$E296="Total Geral"),"",IF(LEN($E296)&lt;6,"",VLOOKUP($E296,'[1]MEMÓRIA DE CÁLCULO'!$F:$W,3,FALSE)))</f>
        <v/>
      </c>
      <c r="H296" s="1" t="str">
        <f ca="1">IF(OR(ISBLANK($E296),$E296="Total Geral"),"",IF(LEN($E296)&lt;6,"",VLOOKUP($E296,'[1]MEMÓRIA DE CÁLCULO'!$F:$W,4,FALSE)))</f>
        <v/>
      </c>
      <c r="I296" s="2" t="str">
        <f ca="1">IF(OR(ISBLANK($E296),$E296="Total Geral"),"",IF(LEN($E296)&lt;6,"",VLOOKUP($E296,'[1]MEMÓRIA DE CÁLCULO'!$F:$W,2,FALSE)))</f>
        <v/>
      </c>
      <c r="J296" s="2" t="str">
        <f ca="1">IF(OR(ISBLANK($E296),$E296="Total Geral"),"",IF(LEN($E296)&lt;6,"",VLOOKUP($E296,'[1]MEMÓRIA DE CÁLCULO'!$F:$W,17,FALSE)))</f>
        <v/>
      </c>
      <c r="K296" s="31" t="str">
        <f ca="1">IF(OR(ISBLANK($E296),$E296="Total Geral"),"",IF(LEN($E296)&lt;6,"",VLOOKUP($E296,'[1]MEMÓRIA DE CÁLCULO'!$F:$W,18,FALSE)))</f>
        <v/>
      </c>
      <c r="L296" s="32" t="str">
        <f ca="1">IF(OR(ISBLANK($E296),$E296="Total Geral"),"",IF(LEN($E296)&lt;6,"",VLOOKUP($E296,'[1]MEMÓRIA DE CÁLCULO'!$F:$AB,20,FALSE)))</f>
        <v/>
      </c>
      <c r="M296" s="32" t="str">
        <f ca="1">IF(OR(ISBLANK($E296),$E296="Total Geral"),"",IF(LEN($E296)&lt;6,"",VLOOKUP($E296,'[1]MEMÓRIA DE CÁLCULO'!$F:$AB,21,FALSE)))</f>
        <v/>
      </c>
      <c r="N296" s="33" t="str">
        <f ca="1">IF($E296="","",IF($E296="Total Geral",SUM(OFFSET(N296,-1,0):$N$25)/3,VLOOKUP($E296,'[1]MEMÓRIA DE CÁLCULO'!$F:$AB,22,FALSE)))</f>
        <v/>
      </c>
      <c r="O296" s="33" t="str">
        <f ca="1">IF($E296="","",IF($E296="Total Geral",SUM(OFFSET(O296,-1,0):$O$25)/3,VLOOKUP($E296,'[1]MEMÓRIA DE CÁLCULO'!$F:$AB,23,FALSE)))</f>
        <v/>
      </c>
      <c r="V296" s="2">
        <f>IF(ISBLANK($B296),0,COUNTIFS('[1]MEMÓRIA DE CÁLCULO'!$F:$F,'PLANILHA ORÇ.'!$B296))</f>
        <v>0</v>
      </c>
    </row>
    <row r="297" spans="2:22" x14ac:dyDescent="0.25">
      <c r="B297"/>
      <c r="E297" s="1" t="str">
        <f t="shared" ca="1" si="5"/>
        <v/>
      </c>
      <c r="F297" s="30" t="str">
        <f ca="1">IF(OR($E297="",$E297="Total Geral"),"",IF(LEN($E297)&lt;6,VLOOKUP($E297,'[1]MEMÓRIA DE CÁLCULO'!$F:$W,2,FALSE),VLOOKUP($E297,'[1]MEMÓRIA DE CÁLCULO'!$F:$W,5,FALSE)))</f>
        <v/>
      </c>
      <c r="G297" s="1" t="str">
        <f ca="1">IF(OR(ISBLANK($E297),$E297="Total Geral"),"",IF(LEN($E297)&lt;6,"",VLOOKUP($E297,'[1]MEMÓRIA DE CÁLCULO'!$F:$W,3,FALSE)))</f>
        <v/>
      </c>
      <c r="H297" s="1" t="str">
        <f ca="1">IF(OR(ISBLANK($E297),$E297="Total Geral"),"",IF(LEN($E297)&lt;6,"",VLOOKUP($E297,'[1]MEMÓRIA DE CÁLCULO'!$F:$W,4,FALSE)))</f>
        <v/>
      </c>
      <c r="I297" s="2" t="str">
        <f ca="1">IF(OR(ISBLANK($E297),$E297="Total Geral"),"",IF(LEN($E297)&lt;6,"",VLOOKUP($E297,'[1]MEMÓRIA DE CÁLCULO'!$F:$W,2,FALSE)))</f>
        <v/>
      </c>
      <c r="J297" s="2" t="str">
        <f ca="1">IF(OR(ISBLANK($E297),$E297="Total Geral"),"",IF(LEN($E297)&lt;6,"",VLOOKUP($E297,'[1]MEMÓRIA DE CÁLCULO'!$F:$W,17,FALSE)))</f>
        <v/>
      </c>
      <c r="K297" s="31" t="str">
        <f ca="1">IF(OR(ISBLANK($E297),$E297="Total Geral"),"",IF(LEN($E297)&lt;6,"",VLOOKUP($E297,'[1]MEMÓRIA DE CÁLCULO'!$F:$W,18,FALSE)))</f>
        <v/>
      </c>
      <c r="L297" s="32" t="str">
        <f ca="1">IF(OR(ISBLANK($E297),$E297="Total Geral"),"",IF(LEN($E297)&lt;6,"",VLOOKUP($E297,'[1]MEMÓRIA DE CÁLCULO'!$F:$AB,20,FALSE)))</f>
        <v/>
      </c>
      <c r="M297" s="32" t="str">
        <f ca="1">IF(OR(ISBLANK($E297),$E297="Total Geral"),"",IF(LEN($E297)&lt;6,"",VLOOKUP($E297,'[1]MEMÓRIA DE CÁLCULO'!$F:$AB,21,FALSE)))</f>
        <v/>
      </c>
      <c r="N297" s="33" t="str">
        <f ca="1">IF($E297="","",IF($E297="Total Geral",SUM(OFFSET(N297,-1,0):$N$25)/3,VLOOKUP($E297,'[1]MEMÓRIA DE CÁLCULO'!$F:$AB,22,FALSE)))</f>
        <v/>
      </c>
      <c r="O297" s="33" t="str">
        <f ca="1">IF($E297="","",IF($E297="Total Geral",SUM(OFFSET(O297,-1,0):$O$25)/3,VLOOKUP($E297,'[1]MEMÓRIA DE CÁLCULO'!$F:$AB,23,FALSE)))</f>
        <v/>
      </c>
      <c r="V297" s="2">
        <f>IF(ISBLANK($B297),0,COUNTIFS('[1]MEMÓRIA DE CÁLCULO'!$F:$F,'PLANILHA ORÇ.'!$B297))</f>
        <v>0</v>
      </c>
    </row>
    <row r="298" spans="2:22" x14ac:dyDescent="0.25">
      <c r="B298"/>
      <c r="E298" s="1" t="str">
        <f t="shared" ca="1" si="5"/>
        <v/>
      </c>
      <c r="F298" s="30" t="str">
        <f ca="1">IF(OR($E298="",$E298="Total Geral"),"",IF(LEN($E298)&lt;6,VLOOKUP($E298,'[1]MEMÓRIA DE CÁLCULO'!$F:$W,2,FALSE),VLOOKUP($E298,'[1]MEMÓRIA DE CÁLCULO'!$F:$W,5,FALSE)))</f>
        <v/>
      </c>
      <c r="G298" s="1" t="str">
        <f ca="1">IF(OR(ISBLANK($E298),$E298="Total Geral"),"",IF(LEN($E298)&lt;6,"",VLOOKUP($E298,'[1]MEMÓRIA DE CÁLCULO'!$F:$W,3,FALSE)))</f>
        <v/>
      </c>
      <c r="H298" s="1" t="str">
        <f ca="1">IF(OR(ISBLANK($E298),$E298="Total Geral"),"",IF(LEN($E298)&lt;6,"",VLOOKUP($E298,'[1]MEMÓRIA DE CÁLCULO'!$F:$W,4,FALSE)))</f>
        <v/>
      </c>
      <c r="I298" s="2" t="str">
        <f ca="1">IF(OR(ISBLANK($E298),$E298="Total Geral"),"",IF(LEN($E298)&lt;6,"",VLOOKUP($E298,'[1]MEMÓRIA DE CÁLCULO'!$F:$W,2,FALSE)))</f>
        <v/>
      </c>
      <c r="J298" s="2" t="str">
        <f ca="1">IF(OR(ISBLANK($E298),$E298="Total Geral"),"",IF(LEN($E298)&lt;6,"",VLOOKUP($E298,'[1]MEMÓRIA DE CÁLCULO'!$F:$W,17,FALSE)))</f>
        <v/>
      </c>
      <c r="K298" s="31" t="str">
        <f ca="1">IF(OR(ISBLANK($E298),$E298="Total Geral"),"",IF(LEN($E298)&lt;6,"",VLOOKUP($E298,'[1]MEMÓRIA DE CÁLCULO'!$F:$W,18,FALSE)))</f>
        <v/>
      </c>
      <c r="L298" s="32" t="str">
        <f ca="1">IF(OR(ISBLANK($E298),$E298="Total Geral"),"",IF(LEN($E298)&lt;6,"",VLOOKUP($E298,'[1]MEMÓRIA DE CÁLCULO'!$F:$AB,20,FALSE)))</f>
        <v/>
      </c>
      <c r="M298" s="32" t="str">
        <f ca="1">IF(OR(ISBLANK($E298),$E298="Total Geral"),"",IF(LEN($E298)&lt;6,"",VLOOKUP($E298,'[1]MEMÓRIA DE CÁLCULO'!$F:$AB,21,FALSE)))</f>
        <v/>
      </c>
      <c r="N298" s="33" t="str">
        <f ca="1">IF($E298="","",IF($E298="Total Geral",SUM(OFFSET(N298,-1,0):$N$25)/3,VLOOKUP($E298,'[1]MEMÓRIA DE CÁLCULO'!$F:$AB,22,FALSE)))</f>
        <v/>
      </c>
      <c r="O298" s="33" t="str">
        <f ca="1">IF($E298="","",IF($E298="Total Geral",SUM(OFFSET(O298,-1,0):$O$25)/3,VLOOKUP($E298,'[1]MEMÓRIA DE CÁLCULO'!$F:$AB,23,FALSE)))</f>
        <v/>
      </c>
      <c r="V298" s="2">
        <f>IF(ISBLANK($B298),0,COUNTIFS('[1]MEMÓRIA DE CÁLCULO'!$F:$F,'PLANILHA ORÇ.'!$B298))</f>
        <v>0</v>
      </c>
    </row>
    <row r="299" spans="2:22" x14ac:dyDescent="0.25">
      <c r="B299"/>
      <c r="E299" s="1" t="str">
        <f t="shared" ca="1" si="5"/>
        <v/>
      </c>
      <c r="F299" s="30" t="str">
        <f ca="1">IF(OR($E299="",$E299="Total Geral"),"",IF(LEN($E299)&lt;6,VLOOKUP($E299,'[1]MEMÓRIA DE CÁLCULO'!$F:$W,2,FALSE),VLOOKUP($E299,'[1]MEMÓRIA DE CÁLCULO'!$F:$W,5,FALSE)))</f>
        <v/>
      </c>
      <c r="G299" s="1" t="str">
        <f ca="1">IF(OR(ISBLANK($E299),$E299="Total Geral"),"",IF(LEN($E299)&lt;6,"",VLOOKUP($E299,'[1]MEMÓRIA DE CÁLCULO'!$F:$W,3,FALSE)))</f>
        <v/>
      </c>
      <c r="H299" s="1" t="str">
        <f ca="1">IF(OR(ISBLANK($E299),$E299="Total Geral"),"",IF(LEN($E299)&lt;6,"",VLOOKUP($E299,'[1]MEMÓRIA DE CÁLCULO'!$F:$W,4,FALSE)))</f>
        <v/>
      </c>
      <c r="I299" s="2" t="str">
        <f ca="1">IF(OR(ISBLANK($E299),$E299="Total Geral"),"",IF(LEN($E299)&lt;6,"",VLOOKUP($E299,'[1]MEMÓRIA DE CÁLCULO'!$F:$W,2,FALSE)))</f>
        <v/>
      </c>
      <c r="J299" s="2" t="str">
        <f ca="1">IF(OR(ISBLANK($E299),$E299="Total Geral"),"",IF(LEN($E299)&lt;6,"",VLOOKUP($E299,'[1]MEMÓRIA DE CÁLCULO'!$F:$W,17,FALSE)))</f>
        <v/>
      </c>
      <c r="K299" s="31" t="str">
        <f ca="1">IF(OR(ISBLANK($E299),$E299="Total Geral"),"",IF(LEN($E299)&lt;6,"",VLOOKUP($E299,'[1]MEMÓRIA DE CÁLCULO'!$F:$W,18,FALSE)))</f>
        <v/>
      </c>
      <c r="L299" s="32" t="str">
        <f ca="1">IF(OR(ISBLANK($E299),$E299="Total Geral"),"",IF(LEN($E299)&lt;6,"",VLOOKUP($E299,'[1]MEMÓRIA DE CÁLCULO'!$F:$AB,20,FALSE)))</f>
        <v/>
      </c>
      <c r="M299" s="32" t="str">
        <f ca="1">IF(OR(ISBLANK($E299),$E299="Total Geral"),"",IF(LEN($E299)&lt;6,"",VLOOKUP($E299,'[1]MEMÓRIA DE CÁLCULO'!$F:$AB,21,FALSE)))</f>
        <v/>
      </c>
      <c r="N299" s="33" t="str">
        <f ca="1">IF($E299="","",IF($E299="Total Geral",SUM(OFFSET(N299,-1,0):$N$25)/3,VLOOKUP($E299,'[1]MEMÓRIA DE CÁLCULO'!$F:$AB,22,FALSE)))</f>
        <v/>
      </c>
      <c r="O299" s="33" t="str">
        <f ca="1">IF($E299="","",IF($E299="Total Geral",SUM(OFFSET(O299,-1,0):$O$25)/3,VLOOKUP($E299,'[1]MEMÓRIA DE CÁLCULO'!$F:$AB,23,FALSE)))</f>
        <v/>
      </c>
      <c r="V299" s="2">
        <f>IF(ISBLANK($B299),0,COUNTIFS('[1]MEMÓRIA DE CÁLCULO'!$F:$F,'PLANILHA ORÇ.'!$B299))</f>
        <v>0</v>
      </c>
    </row>
    <row r="300" spans="2:22" x14ac:dyDescent="0.25">
      <c r="B300"/>
      <c r="E300" s="1" t="str">
        <f t="shared" ca="1" si="5"/>
        <v/>
      </c>
      <c r="F300" s="30" t="str">
        <f ca="1">IF(OR($E300="",$E300="Total Geral"),"",IF(LEN($E300)&lt;6,VLOOKUP($E300,'[1]MEMÓRIA DE CÁLCULO'!$F:$W,2,FALSE),VLOOKUP($E300,'[1]MEMÓRIA DE CÁLCULO'!$F:$W,5,FALSE)))</f>
        <v/>
      </c>
      <c r="G300" s="1" t="str">
        <f ca="1">IF(OR(ISBLANK($E300),$E300="Total Geral"),"",IF(LEN($E300)&lt;6,"",VLOOKUP($E300,'[1]MEMÓRIA DE CÁLCULO'!$F:$W,3,FALSE)))</f>
        <v/>
      </c>
      <c r="H300" s="1" t="str">
        <f ca="1">IF(OR(ISBLANK($E300),$E300="Total Geral"),"",IF(LEN($E300)&lt;6,"",VLOOKUP($E300,'[1]MEMÓRIA DE CÁLCULO'!$F:$W,4,FALSE)))</f>
        <v/>
      </c>
      <c r="I300" s="2" t="str">
        <f ca="1">IF(OR(ISBLANK($E300),$E300="Total Geral"),"",IF(LEN($E300)&lt;6,"",VLOOKUP($E300,'[1]MEMÓRIA DE CÁLCULO'!$F:$W,2,FALSE)))</f>
        <v/>
      </c>
      <c r="J300" s="2" t="str">
        <f ca="1">IF(OR(ISBLANK($E300),$E300="Total Geral"),"",IF(LEN($E300)&lt;6,"",VLOOKUP($E300,'[1]MEMÓRIA DE CÁLCULO'!$F:$W,17,FALSE)))</f>
        <v/>
      </c>
      <c r="K300" s="31" t="str">
        <f ca="1">IF(OR(ISBLANK($E300),$E300="Total Geral"),"",IF(LEN($E300)&lt;6,"",VLOOKUP($E300,'[1]MEMÓRIA DE CÁLCULO'!$F:$W,18,FALSE)))</f>
        <v/>
      </c>
      <c r="L300" s="32" t="str">
        <f ca="1">IF(OR(ISBLANK($E300),$E300="Total Geral"),"",IF(LEN($E300)&lt;6,"",VLOOKUP($E300,'[1]MEMÓRIA DE CÁLCULO'!$F:$AB,20,FALSE)))</f>
        <v/>
      </c>
      <c r="M300" s="32" t="str">
        <f ca="1">IF(OR(ISBLANK($E300),$E300="Total Geral"),"",IF(LEN($E300)&lt;6,"",VLOOKUP($E300,'[1]MEMÓRIA DE CÁLCULO'!$F:$AB,21,FALSE)))</f>
        <v/>
      </c>
      <c r="N300" s="33" t="str">
        <f ca="1">IF($E300="","",IF($E300="Total Geral",SUM(OFFSET(N300,-1,0):$N$25)/3,VLOOKUP($E300,'[1]MEMÓRIA DE CÁLCULO'!$F:$AB,22,FALSE)))</f>
        <v/>
      </c>
      <c r="O300" s="33" t="str">
        <f ca="1">IF($E300="","",IF($E300="Total Geral",SUM(OFFSET(O300,-1,0):$O$25)/3,VLOOKUP($E300,'[1]MEMÓRIA DE CÁLCULO'!$F:$AB,23,FALSE)))</f>
        <v/>
      </c>
      <c r="V300" s="2">
        <f>IF(ISBLANK($B300),0,COUNTIFS('[1]MEMÓRIA DE CÁLCULO'!$F:$F,'PLANILHA ORÇ.'!$B300))</f>
        <v>0</v>
      </c>
    </row>
    <row r="301" spans="2:22" x14ac:dyDescent="0.25">
      <c r="B301"/>
      <c r="E301" s="1" t="str">
        <f t="shared" ca="1" si="5"/>
        <v/>
      </c>
      <c r="F301" s="30" t="str">
        <f ca="1">IF(OR($E301="",$E301="Total Geral"),"",IF(LEN($E301)&lt;6,VLOOKUP($E301,'[1]MEMÓRIA DE CÁLCULO'!$F:$W,2,FALSE),VLOOKUP($E301,'[1]MEMÓRIA DE CÁLCULO'!$F:$W,5,FALSE)))</f>
        <v/>
      </c>
      <c r="G301" s="1" t="str">
        <f ca="1">IF(OR(ISBLANK($E301),$E301="Total Geral"),"",IF(LEN($E301)&lt;6,"",VLOOKUP($E301,'[1]MEMÓRIA DE CÁLCULO'!$F:$W,3,FALSE)))</f>
        <v/>
      </c>
      <c r="H301" s="1" t="str">
        <f ca="1">IF(OR(ISBLANK($E301),$E301="Total Geral"),"",IF(LEN($E301)&lt;6,"",VLOOKUP($E301,'[1]MEMÓRIA DE CÁLCULO'!$F:$W,4,FALSE)))</f>
        <v/>
      </c>
      <c r="I301" s="2" t="str">
        <f ca="1">IF(OR(ISBLANK($E301),$E301="Total Geral"),"",IF(LEN($E301)&lt;6,"",VLOOKUP($E301,'[1]MEMÓRIA DE CÁLCULO'!$F:$W,2,FALSE)))</f>
        <v/>
      </c>
      <c r="J301" s="2" t="str">
        <f ca="1">IF(OR(ISBLANK($E301),$E301="Total Geral"),"",IF(LEN($E301)&lt;6,"",VLOOKUP($E301,'[1]MEMÓRIA DE CÁLCULO'!$F:$W,17,FALSE)))</f>
        <v/>
      </c>
      <c r="K301" s="31" t="str">
        <f ca="1">IF(OR(ISBLANK($E301),$E301="Total Geral"),"",IF(LEN($E301)&lt;6,"",VLOOKUP($E301,'[1]MEMÓRIA DE CÁLCULO'!$F:$W,18,FALSE)))</f>
        <v/>
      </c>
      <c r="L301" s="32" t="str">
        <f ca="1">IF(OR(ISBLANK($E301),$E301="Total Geral"),"",IF(LEN($E301)&lt;6,"",VLOOKUP($E301,'[1]MEMÓRIA DE CÁLCULO'!$F:$AB,20,FALSE)))</f>
        <v/>
      </c>
      <c r="M301" s="32" t="str">
        <f ca="1">IF(OR(ISBLANK($E301),$E301="Total Geral"),"",IF(LEN($E301)&lt;6,"",VLOOKUP($E301,'[1]MEMÓRIA DE CÁLCULO'!$F:$AB,21,FALSE)))</f>
        <v/>
      </c>
      <c r="N301" s="33" t="str">
        <f ca="1">IF($E301="","",IF($E301="Total Geral",SUM(OFFSET(N301,-1,0):$N$25)/3,VLOOKUP($E301,'[1]MEMÓRIA DE CÁLCULO'!$F:$AB,22,FALSE)))</f>
        <v/>
      </c>
      <c r="O301" s="33" t="str">
        <f ca="1">IF($E301="","",IF($E301="Total Geral",SUM(OFFSET(O301,-1,0):$O$25)/3,VLOOKUP($E301,'[1]MEMÓRIA DE CÁLCULO'!$F:$AB,23,FALSE)))</f>
        <v/>
      </c>
      <c r="V301" s="2">
        <f>IF(ISBLANK($B301),0,COUNTIFS('[1]MEMÓRIA DE CÁLCULO'!$F:$F,'PLANILHA ORÇ.'!$B301))</f>
        <v>0</v>
      </c>
    </row>
    <row r="302" spans="2:22" x14ac:dyDescent="0.25">
      <c r="B302"/>
      <c r="E302" s="1" t="str">
        <f t="shared" ca="1" si="5"/>
        <v/>
      </c>
      <c r="F302" s="30" t="str">
        <f ca="1">IF(OR($E302="",$E302="Total Geral"),"",IF(LEN($E302)&lt;6,VLOOKUP($E302,'[1]MEMÓRIA DE CÁLCULO'!$F:$W,2,FALSE),VLOOKUP($E302,'[1]MEMÓRIA DE CÁLCULO'!$F:$W,5,FALSE)))</f>
        <v/>
      </c>
      <c r="G302" s="1" t="str">
        <f ca="1">IF(OR(ISBLANK($E302),$E302="Total Geral"),"",IF(LEN($E302)&lt;6,"",VLOOKUP($E302,'[1]MEMÓRIA DE CÁLCULO'!$F:$W,3,FALSE)))</f>
        <v/>
      </c>
      <c r="H302" s="1" t="str">
        <f ca="1">IF(OR(ISBLANK($E302),$E302="Total Geral"),"",IF(LEN($E302)&lt;6,"",VLOOKUP($E302,'[1]MEMÓRIA DE CÁLCULO'!$F:$W,4,FALSE)))</f>
        <v/>
      </c>
      <c r="I302" s="2" t="str">
        <f ca="1">IF(OR(ISBLANK($E302),$E302="Total Geral"),"",IF(LEN($E302)&lt;6,"",VLOOKUP($E302,'[1]MEMÓRIA DE CÁLCULO'!$F:$W,2,FALSE)))</f>
        <v/>
      </c>
      <c r="J302" s="2" t="str">
        <f ca="1">IF(OR(ISBLANK($E302),$E302="Total Geral"),"",IF(LEN($E302)&lt;6,"",VLOOKUP($E302,'[1]MEMÓRIA DE CÁLCULO'!$F:$W,17,FALSE)))</f>
        <v/>
      </c>
      <c r="K302" s="31" t="str">
        <f ca="1">IF(OR(ISBLANK($E302),$E302="Total Geral"),"",IF(LEN($E302)&lt;6,"",VLOOKUP($E302,'[1]MEMÓRIA DE CÁLCULO'!$F:$W,18,FALSE)))</f>
        <v/>
      </c>
      <c r="L302" s="32" t="str">
        <f ca="1">IF(OR(ISBLANK($E302),$E302="Total Geral"),"",IF(LEN($E302)&lt;6,"",VLOOKUP($E302,'[1]MEMÓRIA DE CÁLCULO'!$F:$AB,20,FALSE)))</f>
        <v/>
      </c>
      <c r="M302" s="32" t="str">
        <f ca="1">IF(OR(ISBLANK($E302),$E302="Total Geral"),"",IF(LEN($E302)&lt;6,"",VLOOKUP($E302,'[1]MEMÓRIA DE CÁLCULO'!$F:$AB,21,FALSE)))</f>
        <v/>
      </c>
      <c r="N302" s="33" t="str">
        <f ca="1">IF($E302="","",IF($E302="Total Geral",SUM(OFFSET(N302,-1,0):$N$25)/3,VLOOKUP($E302,'[1]MEMÓRIA DE CÁLCULO'!$F:$AB,22,FALSE)))</f>
        <v/>
      </c>
      <c r="O302" s="33" t="str">
        <f ca="1">IF($E302="","",IF($E302="Total Geral",SUM(OFFSET(O302,-1,0):$O$25)/3,VLOOKUP($E302,'[1]MEMÓRIA DE CÁLCULO'!$F:$AB,23,FALSE)))</f>
        <v/>
      </c>
      <c r="V302" s="2">
        <f>IF(ISBLANK($B302),0,COUNTIFS('[1]MEMÓRIA DE CÁLCULO'!$F:$F,'PLANILHA ORÇ.'!$B302))</f>
        <v>0</v>
      </c>
    </row>
    <row r="303" spans="2:22" x14ac:dyDescent="0.25">
      <c r="B303"/>
      <c r="E303" s="1" t="str">
        <f t="shared" ca="1" si="5"/>
        <v/>
      </c>
      <c r="F303" s="30" t="str">
        <f ca="1">IF(OR($E303="",$E303="Total Geral"),"",IF(LEN($E303)&lt;6,VLOOKUP($E303,'[1]MEMÓRIA DE CÁLCULO'!$F:$W,2,FALSE),VLOOKUP($E303,'[1]MEMÓRIA DE CÁLCULO'!$F:$W,5,FALSE)))</f>
        <v/>
      </c>
      <c r="G303" s="1" t="str">
        <f ca="1">IF(OR(ISBLANK($E303),$E303="Total Geral"),"",IF(LEN($E303)&lt;6,"",VLOOKUP($E303,'[1]MEMÓRIA DE CÁLCULO'!$F:$W,3,FALSE)))</f>
        <v/>
      </c>
      <c r="H303" s="1" t="str">
        <f ca="1">IF(OR(ISBLANK($E303),$E303="Total Geral"),"",IF(LEN($E303)&lt;6,"",VLOOKUP($E303,'[1]MEMÓRIA DE CÁLCULO'!$F:$W,4,FALSE)))</f>
        <v/>
      </c>
      <c r="I303" s="2" t="str">
        <f ca="1">IF(OR(ISBLANK($E303),$E303="Total Geral"),"",IF(LEN($E303)&lt;6,"",VLOOKUP($E303,'[1]MEMÓRIA DE CÁLCULO'!$F:$W,2,FALSE)))</f>
        <v/>
      </c>
      <c r="J303" s="2" t="str">
        <f ca="1">IF(OR(ISBLANK($E303),$E303="Total Geral"),"",IF(LEN($E303)&lt;6,"",VLOOKUP($E303,'[1]MEMÓRIA DE CÁLCULO'!$F:$W,17,FALSE)))</f>
        <v/>
      </c>
      <c r="K303" s="31" t="str">
        <f ca="1">IF(OR(ISBLANK($E303),$E303="Total Geral"),"",IF(LEN($E303)&lt;6,"",VLOOKUP($E303,'[1]MEMÓRIA DE CÁLCULO'!$F:$W,18,FALSE)))</f>
        <v/>
      </c>
      <c r="L303" s="32" t="str">
        <f ca="1">IF(OR(ISBLANK($E303),$E303="Total Geral"),"",IF(LEN($E303)&lt;6,"",VLOOKUP($E303,'[1]MEMÓRIA DE CÁLCULO'!$F:$AB,20,FALSE)))</f>
        <v/>
      </c>
      <c r="M303" s="32" t="str">
        <f ca="1">IF(OR(ISBLANK($E303),$E303="Total Geral"),"",IF(LEN($E303)&lt;6,"",VLOOKUP($E303,'[1]MEMÓRIA DE CÁLCULO'!$F:$AB,21,FALSE)))</f>
        <v/>
      </c>
      <c r="N303" s="33" t="str">
        <f ca="1">IF($E303="","",IF($E303="Total Geral",SUM(OFFSET(N303,-1,0):$N$25)/3,VLOOKUP($E303,'[1]MEMÓRIA DE CÁLCULO'!$F:$AB,22,FALSE)))</f>
        <v/>
      </c>
      <c r="O303" s="33" t="str">
        <f ca="1">IF($E303="","",IF($E303="Total Geral",SUM(OFFSET(O303,-1,0):$O$25)/3,VLOOKUP($E303,'[1]MEMÓRIA DE CÁLCULO'!$F:$AB,23,FALSE)))</f>
        <v/>
      </c>
      <c r="V303" s="2">
        <f>IF(ISBLANK($B303),0,COUNTIFS('[1]MEMÓRIA DE CÁLCULO'!$F:$F,'PLANILHA ORÇ.'!$B303))</f>
        <v>0</v>
      </c>
    </row>
    <row r="304" spans="2:22" x14ac:dyDescent="0.25">
      <c r="B304"/>
      <c r="E304" s="1" t="str">
        <f t="shared" ca="1" si="5"/>
        <v/>
      </c>
      <c r="F304" s="30" t="str">
        <f ca="1">IF(OR($E304="",$E304="Total Geral"),"",IF(LEN($E304)&lt;6,VLOOKUP($E304,'[1]MEMÓRIA DE CÁLCULO'!$F:$W,2,FALSE),VLOOKUP($E304,'[1]MEMÓRIA DE CÁLCULO'!$F:$W,5,FALSE)))</f>
        <v/>
      </c>
      <c r="G304" s="1" t="str">
        <f ca="1">IF(OR(ISBLANK($E304),$E304="Total Geral"),"",IF(LEN($E304)&lt;6,"",VLOOKUP($E304,'[1]MEMÓRIA DE CÁLCULO'!$F:$W,3,FALSE)))</f>
        <v/>
      </c>
      <c r="H304" s="1" t="str">
        <f ca="1">IF(OR(ISBLANK($E304),$E304="Total Geral"),"",IF(LEN($E304)&lt;6,"",VLOOKUP($E304,'[1]MEMÓRIA DE CÁLCULO'!$F:$W,4,FALSE)))</f>
        <v/>
      </c>
      <c r="I304" s="2" t="str">
        <f ca="1">IF(OR(ISBLANK($E304),$E304="Total Geral"),"",IF(LEN($E304)&lt;6,"",VLOOKUP($E304,'[1]MEMÓRIA DE CÁLCULO'!$F:$W,2,FALSE)))</f>
        <v/>
      </c>
      <c r="J304" s="2" t="str">
        <f ca="1">IF(OR(ISBLANK($E304),$E304="Total Geral"),"",IF(LEN($E304)&lt;6,"",VLOOKUP($E304,'[1]MEMÓRIA DE CÁLCULO'!$F:$W,17,FALSE)))</f>
        <v/>
      </c>
      <c r="K304" s="31" t="str">
        <f ca="1">IF(OR(ISBLANK($E304),$E304="Total Geral"),"",IF(LEN($E304)&lt;6,"",VLOOKUP($E304,'[1]MEMÓRIA DE CÁLCULO'!$F:$W,18,FALSE)))</f>
        <v/>
      </c>
      <c r="L304" s="32" t="str">
        <f ca="1">IF(OR(ISBLANK($E304),$E304="Total Geral"),"",IF(LEN($E304)&lt;6,"",VLOOKUP($E304,'[1]MEMÓRIA DE CÁLCULO'!$F:$AB,20,FALSE)))</f>
        <v/>
      </c>
      <c r="M304" s="32" t="str">
        <f ca="1">IF(OR(ISBLANK($E304),$E304="Total Geral"),"",IF(LEN($E304)&lt;6,"",VLOOKUP($E304,'[1]MEMÓRIA DE CÁLCULO'!$F:$AB,21,FALSE)))</f>
        <v/>
      </c>
      <c r="N304" s="33" t="str">
        <f ca="1">IF($E304="","",IF($E304="Total Geral",SUM(OFFSET(N304,-1,0):$N$25)/3,VLOOKUP($E304,'[1]MEMÓRIA DE CÁLCULO'!$F:$AB,22,FALSE)))</f>
        <v/>
      </c>
      <c r="O304" s="33" t="str">
        <f ca="1">IF($E304="","",IF($E304="Total Geral",SUM(OFFSET(O304,-1,0):$O$25)/3,VLOOKUP($E304,'[1]MEMÓRIA DE CÁLCULO'!$F:$AB,23,FALSE)))</f>
        <v/>
      </c>
      <c r="V304" s="2">
        <f>IF(ISBLANK($B304),0,COUNTIFS('[1]MEMÓRIA DE CÁLCULO'!$F:$F,'PLANILHA ORÇ.'!$B304))</f>
        <v>0</v>
      </c>
    </row>
    <row r="305" spans="2:22" x14ac:dyDescent="0.25">
      <c r="B305"/>
      <c r="E305" s="1" t="str">
        <f t="shared" ca="1" si="5"/>
        <v/>
      </c>
      <c r="F305" s="30" t="str">
        <f ca="1">IF(OR($E305="",$E305="Total Geral"),"",IF(LEN($E305)&lt;6,VLOOKUP($E305,'[1]MEMÓRIA DE CÁLCULO'!$F:$W,2,FALSE),VLOOKUP($E305,'[1]MEMÓRIA DE CÁLCULO'!$F:$W,5,FALSE)))</f>
        <v/>
      </c>
      <c r="G305" s="1" t="str">
        <f ca="1">IF(OR(ISBLANK($E305),$E305="Total Geral"),"",IF(LEN($E305)&lt;6,"",VLOOKUP($E305,'[1]MEMÓRIA DE CÁLCULO'!$F:$W,3,FALSE)))</f>
        <v/>
      </c>
      <c r="H305" s="1" t="str">
        <f ca="1">IF(OR(ISBLANK($E305),$E305="Total Geral"),"",IF(LEN($E305)&lt;6,"",VLOOKUP($E305,'[1]MEMÓRIA DE CÁLCULO'!$F:$W,4,FALSE)))</f>
        <v/>
      </c>
      <c r="I305" s="2" t="str">
        <f ca="1">IF(OR(ISBLANK($E305),$E305="Total Geral"),"",IF(LEN($E305)&lt;6,"",VLOOKUP($E305,'[1]MEMÓRIA DE CÁLCULO'!$F:$W,2,FALSE)))</f>
        <v/>
      </c>
      <c r="J305" s="2" t="str">
        <f ca="1">IF(OR(ISBLANK($E305),$E305="Total Geral"),"",IF(LEN($E305)&lt;6,"",VLOOKUP($E305,'[1]MEMÓRIA DE CÁLCULO'!$F:$W,17,FALSE)))</f>
        <v/>
      </c>
      <c r="K305" s="31" t="str">
        <f ca="1">IF(OR(ISBLANK($E305),$E305="Total Geral"),"",IF(LEN($E305)&lt;6,"",VLOOKUP($E305,'[1]MEMÓRIA DE CÁLCULO'!$F:$W,18,FALSE)))</f>
        <v/>
      </c>
      <c r="L305" s="32" t="str">
        <f ca="1">IF(OR(ISBLANK($E305),$E305="Total Geral"),"",IF(LEN($E305)&lt;6,"",VLOOKUP($E305,'[1]MEMÓRIA DE CÁLCULO'!$F:$AB,20,FALSE)))</f>
        <v/>
      </c>
      <c r="M305" s="32" t="str">
        <f ca="1">IF(OR(ISBLANK($E305),$E305="Total Geral"),"",IF(LEN($E305)&lt;6,"",VLOOKUP($E305,'[1]MEMÓRIA DE CÁLCULO'!$F:$AB,21,FALSE)))</f>
        <v/>
      </c>
      <c r="N305" s="33" t="str">
        <f ca="1">IF($E305="","",IF($E305="Total Geral",SUM(OFFSET(N305,-1,0):$N$25)/3,VLOOKUP($E305,'[1]MEMÓRIA DE CÁLCULO'!$F:$AB,22,FALSE)))</f>
        <v/>
      </c>
      <c r="O305" s="33" t="str">
        <f ca="1">IF($E305="","",IF($E305="Total Geral",SUM(OFFSET(O305,-1,0):$O$25)/3,VLOOKUP($E305,'[1]MEMÓRIA DE CÁLCULO'!$F:$AB,23,FALSE)))</f>
        <v/>
      </c>
      <c r="V305" s="2">
        <f>IF(ISBLANK($B305),0,COUNTIFS('[1]MEMÓRIA DE CÁLCULO'!$F:$F,'PLANILHA ORÇ.'!$B305))</f>
        <v>0</v>
      </c>
    </row>
    <row r="306" spans="2:22" x14ac:dyDescent="0.25">
      <c r="B306"/>
      <c r="E306" s="1" t="str">
        <f t="shared" ca="1" si="5"/>
        <v/>
      </c>
      <c r="F306" s="30" t="str">
        <f ca="1">IF(OR($E306="",$E306="Total Geral"),"",IF(LEN($E306)&lt;6,VLOOKUP($E306,'[1]MEMÓRIA DE CÁLCULO'!$F:$W,2,FALSE),VLOOKUP($E306,'[1]MEMÓRIA DE CÁLCULO'!$F:$W,5,FALSE)))</f>
        <v/>
      </c>
      <c r="G306" s="1" t="str">
        <f ca="1">IF(OR(ISBLANK($E306),$E306="Total Geral"),"",IF(LEN($E306)&lt;6,"",VLOOKUP($E306,'[1]MEMÓRIA DE CÁLCULO'!$F:$W,3,FALSE)))</f>
        <v/>
      </c>
      <c r="H306" s="1" t="str">
        <f ca="1">IF(OR(ISBLANK($E306),$E306="Total Geral"),"",IF(LEN($E306)&lt;6,"",VLOOKUP($E306,'[1]MEMÓRIA DE CÁLCULO'!$F:$W,4,FALSE)))</f>
        <v/>
      </c>
      <c r="I306" s="2" t="str">
        <f ca="1">IF(OR(ISBLANK($E306),$E306="Total Geral"),"",IF(LEN($E306)&lt;6,"",VLOOKUP($E306,'[1]MEMÓRIA DE CÁLCULO'!$F:$W,2,FALSE)))</f>
        <v/>
      </c>
      <c r="J306" s="2" t="str">
        <f ca="1">IF(OR(ISBLANK($E306),$E306="Total Geral"),"",IF(LEN($E306)&lt;6,"",VLOOKUP($E306,'[1]MEMÓRIA DE CÁLCULO'!$F:$W,17,FALSE)))</f>
        <v/>
      </c>
      <c r="K306" s="31" t="str">
        <f ca="1">IF(OR(ISBLANK($E306),$E306="Total Geral"),"",IF(LEN($E306)&lt;6,"",VLOOKUP($E306,'[1]MEMÓRIA DE CÁLCULO'!$F:$W,18,FALSE)))</f>
        <v/>
      </c>
      <c r="L306" s="32" t="str">
        <f ca="1">IF(OR(ISBLANK($E306),$E306="Total Geral"),"",IF(LEN($E306)&lt;6,"",VLOOKUP($E306,'[1]MEMÓRIA DE CÁLCULO'!$F:$AB,20,FALSE)))</f>
        <v/>
      </c>
      <c r="M306" s="32" t="str">
        <f ca="1">IF(OR(ISBLANK($E306),$E306="Total Geral"),"",IF(LEN($E306)&lt;6,"",VLOOKUP($E306,'[1]MEMÓRIA DE CÁLCULO'!$F:$AB,21,FALSE)))</f>
        <v/>
      </c>
      <c r="N306" s="33" t="str">
        <f ca="1">IF($E306="","",IF($E306="Total Geral",SUM(OFFSET(N306,-1,0):$N$25)/3,VLOOKUP($E306,'[1]MEMÓRIA DE CÁLCULO'!$F:$AB,22,FALSE)))</f>
        <v/>
      </c>
      <c r="O306" s="33" t="str">
        <f ca="1">IF($E306="","",IF($E306="Total Geral",SUM(OFFSET(O306,-1,0):$O$25)/3,VLOOKUP($E306,'[1]MEMÓRIA DE CÁLCULO'!$F:$AB,23,FALSE)))</f>
        <v/>
      </c>
      <c r="V306" s="2">
        <f>IF(ISBLANK($B306),0,COUNTIFS('[1]MEMÓRIA DE CÁLCULO'!$F:$F,'PLANILHA ORÇ.'!$B306))</f>
        <v>0</v>
      </c>
    </row>
    <row r="307" spans="2:22" x14ac:dyDescent="0.25">
      <c r="B307"/>
      <c r="E307" s="1" t="str">
        <f t="shared" ca="1" si="5"/>
        <v/>
      </c>
      <c r="F307" s="30" t="str">
        <f ca="1">IF(OR($E307="",$E307="Total Geral"),"",IF(LEN($E307)&lt;6,VLOOKUP($E307,'[1]MEMÓRIA DE CÁLCULO'!$F:$W,2,FALSE),VLOOKUP($E307,'[1]MEMÓRIA DE CÁLCULO'!$F:$W,5,FALSE)))</f>
        <v/>
      </c>
      <c r="G307" s="1" t="str">
        <f ca="1">IF(OR(ISBLANK($E307),$E307="Total Geral"),"",IF(LEN($E307)&lt;6,"",VLOOKUP($E307,'[1]MEMÓRIA DE CÁLCULO'!$F:$W,3,FALSE)))</f>
        <v/>
      </c>
      <c r="H307" s="1" t="str">
        <f ca="1">IF(OR(ISBLANK($E307),$E307="Total Geral"),"",IF(LEN($E307)&lt;6,"",VLOOKUP($E307,'[1]MEMÓRIA DE CÁLCULO'!$F:$W,4,FALSE)))</f>
        <v/>
      </c>
      <c r="I307" s="2" t="str">
        <f ca="1">IF(OR(ISBLANK($E307),$E307="Total Geral"),"",IF(LEN($E307)&lt;6,"",VLOOKUP($E307,'[1]MEMÓRIA DE CÁLCULO'!$F:$W,2,FALSE)))</f>
        <v/>
      </c>
      <c r="J307" s="2" t="str">
        <f ca="1">IF(OR(ISBLANK($E307),$E307="Total Geral"),"",IF(LEN($E307)&lt;6,"",VLOOKUP($E307,'[1]MEMÓRIA DE CÁLCULO'!$F:$W,17,FALSE)))</f>
        <v/>
      </c>
      <c r="K307" s="31" t="str">
        <f ca="1">IF(OR(ISBLANK($E307),$E307="Total Geral"),"",IF(LEN($E307)&lt;6,"",VLOOKUP($E307,'[1]MEMÓRIA DE CÁLCULO'!$F:$W,18,FALSE)))</f>
        <v/>
      </c>
      <c r="L307" s="32" t="str">
        <f ca="1">IF(OR(ISBLANK($E307),$E307="Total Geral"),"",IF(LEN($E307)&lt;6,"",VLOOKUP($E307,'[1]MEMÓRIA DE CÁLCULO'!$F:$AB,20,FALSE)))</f>
        <v/>
      </c>
      <c r="M307" s="32" t="str">
        <f ca="1">IF(OR(ISBLANK($E307),$E307="Total Geral"),"",IF(LEN($E307)&lt;6,"",VLOOKUP($E307,'[1]MEMÓRIA DE CÁLCULO'!$F:$AB,21,FALSE)))</f>
        <v/>
      </c>
      <c r="N307" s="33" t="str">
        <f ca="1">IF($E307="","",IF($E307="Total Geral",SUM(OFFSET(N307,-1,0):$N$25)/3,VLOOKUP($E307,'[1]MEMÓRIA DE CÁLCULO'!$F:$AB,22,FALSE)))</f>
        <v/>
      </c>
      <c r="O307" s="33" t="str">
        <f ca="1">IF($E307="","",IF($E307="Total Geral",SUM(OFFSET(O307,-1,0):$O$25)/3,VLOOKUP($E307,'[1]MEMÓRIA DE CÁLCULO'!$F:$AB,23,FALSE)))</f>
        <v/>
      </c>
      <c r="V307" s="2">
        <f>IF(ISBLANK($B307),0,COUNTIFS('[1]MEMÓRIA DE CÁLCULO'!$F:$F,'PLANILHA ORÇ.'!$B307))</f>
        <v>0</v>
      </c>
    </row>
    <row r="308" spans="2:22" x14ac:dyDescent="0.25">
      <c r="B308"/>
      <c r="E308" s="1" t="str">
        <f t="shared" ca="1" si="5"/>
        <v/>
      </c>
      <c r="F308" s="30" t="str">
        <f ca="1">IF(OR($E308="",$E308="Total Geral"),"",IF(LEN($E308)&lt;6,VLOOKUP($E308,'[1]MEMÓRIA DE CÁLCULO'!$F:$W,2,FALSE),VLOOKUP($E308,'[1]MEMÓRIA DE CÁLCULO'!$F:$W,5,FALSE)))</f>
        <v/>
      </c>
      <c r="G308" s="1" t="str">
        <f ca="1">IF(OR(ISBLANK($E308),$E308="Total Geral"),"",IF(LEN($E308)&lt;6,"",VLOOKUP($E308,'[1]MEMÓRIA DE CÁLCULO'!$F:$W,3,FALSE)))</f>
        <v/>
      </c>
      <c r="H308" s="1" t="str">
        <f ca="1">IF(OR(ISBLANK($E308),$E308="Total Geral"),"",IF(LEN($E308)&lt;6,"",VLOOKUP($E308,'[1]MEMÓRIA DE CÁLCULO'!$F:$W,4,FALSE)))</f>
        <v/>
      </c>
      <c r="I308" s="2" t="str">
        <f ca="1">IF(OR(ISBLANK($E308),$E308="Total Geral"),"",IF(LEN($E308)&lt;6,"",VLOOKUP($E308,'[1]MEMÓRIA DE CÁLCULO'!$F:$W,2,FALSE)))</f>
        <v/>
      </c>
      <c r="J308" s="2" t="str">
        <f ca="1">IF(OR(ISBLANK($E308),$E308="Total Geral"),"",IF(LEN($E308)&lt;6,"",VLOOKUP($E308,'[1]MEMÓRIA DE CÁLCULO'!$F:$W,17,FALSE)))</f>
        <v/>
      </c>
      <c r="K308" s="31" t="str">
        <f ca="1">IF(OR(ISBLANK($E308),$E308="Total Geral"),"",IF(LEN($E308)&lt;6,"",VLOOKUP($E308,'[1]MEMÓRIA DE CÁLCULO'!$F:$W,18,FALSE)))</f>
        <v/>
      </c>
      <c r="L308" s="32" t="str">
        <f ca="1">IF(OR(ISBLANK($E308),$E308="Total Geral"),"",IF(LEN($E308)&lt;6,"",VLOOKUP($E308,'[1]MEMÓRIA DE CÁLCULO'!$F:$AB,20,FALSE)))</f>
        <v/>
      </c>
      <c r="M308" s="32" t="str">
        <f ca="1">IF(OR(ISBLANK($E308),$E308="Total Geral"),"",IF(LEN($E308)&lt;6,"",VLOOKUP($E308,'[1]MEMÓRIA DE CÁLCULO'!$F:$AB,21,FALSE)))</f>
        <v/>
      </c>
      <c r="N308" s="33" t="str">
        <f ca="1">IF($E308="","",IF($E308="Total Geral",SUM(OFFSET(N308,-1,0):$N$25)/3,VLOOKUP($E308,'[1]MEMÓRIA DE CÁLCULO'!$F:$AB,22,FALSE)))</f>
        <v/>
      </c>
      <c r="O308" s="33" t="str">
        <f ca="1">IF($E308="","",IF($E308="Total Geral",SUM(OFFSET(O308,-1,0):$O$25)/3,VLOOKUP($E308,'[1]MEMÓRIA DE CÁLCULO'!$F:$AB,23,FALSE)))</f>
        <v/>
      </c>
      <c r="V308" s="2">
        <f>IF(ISBLANK($B308),0,COUNTIFS('[1]MEMÓRIA DE CÁLCULO'!$F:$F,'PLANILHA ORÇ.'!$B308))</f>
        <v>0</v>
      </c>
    </row>
    <row r="309" spans="2:22" x14ac:dyDescent="0.25">
      <c r="B309" s="43"/>
      <c r="E309" s="1" t="str">
        <f t="shared" ca="1" si="5"/>
        <v/>
      </c>
      <c r="F309" s="30" t="str">
        <f ca="1">IF(OR($E309="",$E309="Total Geral"),"",IF(LEN($E309)&lt;6,VLOOKUP($E309,'[1]MEMÓRIA DE CÁLCULO'!$F:$W,2,FALSE),VLOOKUP($E309,'[1]MEMÓRIA DE CÁLCULO'!$F:$W,5,FALSE)))</f>
        <v/>
      </c>
      <c r="G309" s="1" t="str">
        <f ca="1">IF(OR(ISBLANK($E309),$E309="Total Geral"),"",IF(LEN($E309)&lt;6,"",VLOOKUP($E309,'[1]MEMÓRIA DE CÁLCULO'!$F:$W,3,FALSE)))</f>
        <v/>
      </c>
      <c r="H309" s="1" t="str">
        <f ca="1">IF(OR(ISBLANK($E309),$E309="Total Geral"),"",IF(LEN($E309)&lt;6,"",VLOOKUP($E309,'[1]MEMÓRIA DE CÁLCULO'!$F:$W,4,FALSE)))</f>
        <v/>
      </c>
      <c r="I309" s="2" t="str">
        <f ca="1">IF(OR(ISBLANK($E309),$E309="Total Geral"),"",IF(LEN($E309)&lt;6,"",VLOOKUP($E309,'[1]MEMÓRIA DE CÁLCULO'!$F:$W,2,FALSE)))</f>
        <v/>
      </c>
      <c r="J309" s="2" t="str">
        <f ca="1">IF(OR(ISBLANK($E309),$E309="Total Geral"),"",IF(LEN($E309)&lt;6,"",VLOOKUP($E309,'[1]MEMÓRIA DE CÁLCULO'!$F:$W,17,FALSE)))</f>
        <v/>
      </c>
      <c r="K309" s="31" t="str">
        <f ca="1">IF(OR(ISBLANK($E309),$E309="Total Geral"),"",IF(LEN($E309)&lt;6,"",VLOOKUP($E309,'[1]MEMÓRIA DE CÁLCULO'!$F:$W,18,FALSE)))</f>
        <v/>
      </c>
      <c r="L309" s="32" t="str">
        <f ca="1">IF(OR(ISBLANK($E309),$E309="Total Geral"),"",IF(LEN($E309)&lt;6,"",VLOOKUP($E309,'[1]MEMÓRIA DE CÁLCULO'!$F:$AB,20,FALSE)))</f>
        <v/>
      </c>
      <c r="M309" s="32" t="str">
        <f ca="1">IF(OR(ISBLANK($E309),$E309="Total Geral"),"",IF(LEN($E309)&lt;6,"",VLOOKUP($E309,'[1]MEMÓRIA DE CÁLCULO'!$F:$AB,21,FALSE)))</f>
        <v/>
      </c>
      <c r="N309" s="33" t="str">
        <f ca="1">IF($E309="","",IF($E309="Total Geral",SUM(OFFSET(N309,-1,0):$N$25)/3,VLOOKUP($E309,'[1]MEMÓRIA DE CÁLCULO'!$F:$AB,22,FALSE)))</f>
        <v/>
      </c>
      <c r="O309" s="33" t="str">
        <f ca="1">IF($E309="","",IF($E309="Total Geral",SUM(OFFSET(O309,-1,0):$O$25)/3,VLOOKUP($E309,'[1]MEMÓRIA DE CÁLCULO'!$F:$AB,23,FALSE)))</f>
        <v/>
      </c>
      <c r="V309" s="2">
        <f>IF(ISBLANK($B309),0,COUNTIFS('[1]MEMÓRIA DE CÁLCULO'!$F:$F,'PLANILHA ORÇ.'!$B309))</f>
        <v>0</v>
      </c>
    </row>
    <row r="310" spans="2:22" x14ac:dyDescent="0.25">
      <c r="E310" s="1" t="str">
        <f t="shared" ca="1" si="5"/>
        <v/>
      </c>
      <c r="F310" s="30" t="str">
        <f ca="1">IF(OR($E310="",$E310="Total Geral"),"",IF(LEN($E310)&lt;6,VLOOKUP($E310,'[1]MEMÓRIA DE CÁLCULO'!$F:$W,2,FALSE),VLOOKUP($E310,'[1]MEMÓRIA DE CÁLCULO'!$F:$W,5,FALSE)))</f>
        <v/>
      </c>
      <c r="G310" s="1" t="str">
        <f ca="1">IF(OR(ISBLANK($E310),$E310="Total Geral"),"",IF(LEN($E310)&lt;6,"",VLOOKUP($E310,'[1]MEMÓRIA DE CÁLCULO'!$F:$W,3,FALSE)))</f>
        <v/>
      </c>
      <c r="H310" s="1" t="str">
        <f ca="1">IF(OR(ISBLANK($E310),$E310="Total Geral"),"",IF(LEN($E310)&lt;6,"",VLOOKUP($E310,'[1]MEMÓRIA DE CÁLCULO'!$F:$W,4,FALSE)))</f>
        <v/>
      </c>
      <c r="I310" s="2" t="str">
        <f ca="1">IF(OR(ISBLANK($E310),$E310="Total Geral"),"",IF(LEN($E310)&lt;6,"",VLOOKUP($E310,'[1]MEMÓRIA DE CÁLCULO'!$F:$W,2,FALSE)))</f>
        <v/>
      </c>
      <c r="J310" s="2" t="str">
        <f ca="1">IF(OR(ISBLANK($E310),$E310="Total Geral"),"",IF(LEN($E310)&lt;6,"",VLOOKUP($E310,'[1]MEMÓRIA DE CÁLCULO'!$F:$W,17,FALSE)))</f>
        <v/>
      </c>
      <c r="K310" s="31" t="str">
        <f ca="1">IF(OR(ISBLANK($E310),$E310="Total Geral"),"",IF(LEN($E310)&lt;6,"",VLOOKUP($E310,'[1]MEMÓRIA DE CÁLCULO'!$F:$W,18,FALSE)))</f>
        <v/>
      </c>
      <c r="L310" s="32" t="str">
        <f ca="1">IF(OR(ISBLANK($E310),$E310="Total Geral"),"",IF(LEN($E310)&lt;6,"",VLOOKUP($E310,'[1]MEMÓRIA DE CÁLCULO'!$F:$AB,20,FALSE)))</f>
        <v/>
      </c>
      <c r="M310" s="32" t="str">
        <f ca="1">IF(OR(ISBLANK($E310),$E310="Total Geral"),"",IF(LEN($E310)&lt;6,"",VLOOKUP($E310,'[1]MEMÓRIA DE CÁLCULO'!$F:$AB,21,FALSE)))</f>
        <v/>
      </c>
      <c r="N310" s="33" t="str">
        <f ca="1">IF($E310="","",IF($E310="Total Geral",SUM(OFFSET(N310,-1,0):$N$25)/3,VLOOKUP($E310,'[1]MEMÓRIA DE CÁLCULO'!$F:$AB,22,FALSE)))</f>
        <v/>
      </c>
      <c r="O310" s="33" t="str">
        <f ca="1">IF($E310="","",IF($E310="Total Geral",SUM(OFFSET(O310,-1,0):$O$25)/3,VLOOKUP($E310,'[1]MEMÓRIA DE CÁLCULO'!$F:$AB,23,FALSE)))</f>
        <v/>
      </c>
      <c r="V310" s="2">
        <f>IF(ISBLANK($B310),0,COUNTIFS('[1]MEMÓRIA DE CÁLCULO'!$F:$F,'PLANILHA ORÇ.'!$B310))</f>
        <v>0</v>
      </c>
    </row>
    <row r="311" spans="2:22" x14ac:dyDescent="0.25">
      <c r="E311" s="1" t="str">
        <f t="shared" ca="1" si="5"/>
        <v/>
      </c>
      <c r="F311" s="30" t="str">
        <f ca="1">IF(OR($E311="",$E311="Total Geral"),"",IF(LEN($E311)&lt;6,VLOOKUP($E311,'[1]MEMÓRIA DE CÁLCULO'!$F:$W,2,FALSE),VLOOKUP($E311,'[1]MEMÓRIA DE CÁLCULO'!$F:$W,5,FALSE)))</f>
        <v/>
      </c>
      <c r="G311" s="1" t="str">
        <f ca="1">IF(OR(ISBLANK($E311),$E311="Total Geral"),"",IF(LEN($E311)&lt;6,"",VLOOKUP($E311,'[1]MEMÓRIA DE CÁLCULO'!$F:$W,3,FALSE)))</f>
        <v/>
      </c>
      <c r="H311" s="1" t="str">
        <f ca="1">IF(OR(ISBLANK($E311),$E311="Total Geral"),"",IF(LEN($E311)&lt;6,"",VLOOKUP($E311,'[1]MEMÓRIA DE CÁLCULO'!$F:$W,4,FALSE)))</f>
        <v/>
      </c>
      <c r="I311" s="2" t="str">
        <f ca="1">IF(OR(ISBLANK($E311),$E311="Total Geral"),"",IF(LEN($E311)&lt;6,"",VLOOKUP($E311,'[1]MEMÓRIA DE CÁLCULO'!$F:$W,2,FALSE)))</f>
        <v/>
      </c>
      <c r="J311" s="2" t="str">
        <f ca="1">IF(OR(ISBLANK($E311),$E311="Total Geral"),"",IF(LEN($E311)&lt;6,"",VLOOKUP($E311,'[1]MEMÓRIA DE CÁLCULO'!$F:$W,17,FALSE)))</f>
        <v/>
      </c>
      <c r="K311" s="31" t="str">
        <f ca="1">IF(OR(ISBLANK($E311),$E311="Total Geral"),"",IF(LEN($E311)&lt;6,"",VLOOKUP($E311,'[1]MEMÓRIA DE CÁLCULO'!$F:$W,18,FALSE)))</f>
        <v/>
      </c>
      <c r="L311" s="32" t="str">
        <f ca="1">IF(OR(ISBLANK($E311),$E311="Total Geral"),"",IF(LEN($E311)&lt;6,"",VLOOKUP($E311,'[1]MEMÓRIA DE CÁLCULO'!$F:$AB,20,FALSE)))</f>
        <v/>
      </c>
      <c r="M311" s="32" t="str">
        <f ca="1">IF(OR(ISBLANK($E311),$E311="Total Geral"),"",IF(LEN($E311)&lt;6,"",VLOOKUP($E311,'[1]MEMÓRIA DE CÁLCULO'!$F:$AB,21,FALSE)))</f>
        <v/>
      </c>
      <c r="N311" s="33" t="str">
        <f ca="1">IF($E311="","",IF($E311="Total Geral",SUM(OFFSET(N311,-1,0):$N$25)/3,VLOOKUP($E311,'[1]MEMÓRIA DE CÁLCULO'!$F:$AB,22,FALSE)))</f>
        <v/>
      </c>
      <c r="O311" s="33" t="str">
        <f ca="1">IF($E311="","",IF($E311="Total Geral",SUM(OFFSET(O311,-1,0):$O$25)/3,VLOOKUP($E311,'[1]MEMÓRIA DE CÁLCULO'!$F:$AB,23,FALSE)))</f>
        <v/>
      </c>
      <c r="V311" s="2">
        <f>IF(ISBLANK($B311),0,COUNTIFS('[1]MEMÓRIA DE CÁLCULO'!$F:$F,'PLANILHA ORÇ.'!$B311))</f>
        <v>0</v>
      </c>
    </row>
    <row r="312" spans="2:22" x14ac:dyDescent="0.25">
      <c r="E312" s="1" t="str">
        <f t="shared" ca="1" si="5"/>
        <v/>
      </c>
      <c r="F312" s="30" t="str">
        <f ca="1">IF(OR($E312="",$E312="Total Geral"),"",IF(LEN($E312)&lt;6,VLOOKUP($E312,'[1]MEMÓRIA DE CÁLCULO'!$F:$W,2,FALSE),VLOOKUP($E312,'[1]MEMÓRIA DE CÁLCULO'!$F:$W,5,FALSE)))</f>
        <v/>
      </c>
      <c r="G312" s="1" t="str">
        <f ca="1">IF(OR(ISBLANK($E312),$E312="Total Geral"),"",IF(LEN($E312)&lt;6,"",VLOOKUP($E312,'[1]MEMÓRIA DE CÁLCULO'!$F:$W,3,FALSE)))</f>
        <v/>
      </c>
      <c r="H312" s="1" t="str">
        <f ca="1">IF(OR(ISBLANK($E312),$E312="Total Geral"),"",IF(LEN($E312)&lt;6,"",VLOOKUP($E312,'[1]MEMÓRIA DE CÁLCULO'!$F:$W,4,FALSE)))</f>
        <v/>
      </c>
      <c r="I312" s="2" t="str">
        <f ca="1">IF(OR(ISBLANK($E312),$E312="Total Geral"),"",IF(LEN($E312)&lt;6,"",VLOOKUP($E312,'[1]MEMÓRIA DE CÁLCULO'!$F:$W,2,FALSE)))</f>
        <v/>
      </c>
      <c r="J312" s="2" t="str">
        <f ca="1">IF(OR(ISBLANK($E312),$E312="Total Geral"),"",IF(LEN($E312)&lt;6,"",VLOOKUP($E312,'[1]MEMÓRIA DE CÁLCULO'!$F:$W,17,FALSE)))</f>
        <v/>
      </c>
      <c r="K312" s="31" t="str">
        <f ca="1">IF(OR(ISBLANK($E312),$E312="Total Geral"),"",IF(LEN($E312)&lt;6,"",VLOOKUP($E312,'[1]MEMÓRIA DE CÁLCULO'!$F:$W,18,FALSE)))</f>
        <v/>
      </c>
      <c r="L312" s="32" t="str">
        <f ca="1">IF(OR(ISBLANK($E312),$E312="Total Geral"),"",IF(LEN($E312)&lt;6,"",VLOOKUP($E312,'[1]MEMÓRIA DE CÁLCULO'!$F:$AB,20,FALSE)))</f>
        <v/>
      </c>
      <c r="M312" s="32" t="str">
        <f ca="1">IF(OR(ISBLANK($E312),$E312="Total Geral"),"",IF(LEN($E312)&lt;6,"",VLOOKUP($E312,'[1]MEMÓRIA DE CÁLCULO'!$F:$AB,21,FALSE)))</f>
        <v/>
      </c>
      <c r="N312" s="33" t="str">
        <f ca="1">IF($E312="","",IF($E312="Total Geral",SUM(OFFSET(N312,-1,0):$N$25)/3,VLOOKUP($E312,'[1]MEMÓRIA DE CÁLCULO'!$F:$AB,22,FALSE)))</f>
        <v/>
      </c>
      <c r="O312" s="33" t="str">
        <f ca="1">IF($E312="","",IF($E312="Total Geral",SUM(OFFSET(O312,-1,0):$O$25)/3,VLOOKUP($E312,'[1]MEMÓRIA DE CÁLCULO'!$F:$AB,23,FALSE)))</f>
        <v/>
      </c>
      <c r="V312" s="2">
        <f>IF(ISBLANK($B312),0,COUNTIFS('[1]MEMÓRIA DE CÁLCULO'!$F:$F,'PLANILHA ORÇ.'!$B312))</f>
        <v>0</v>
      </c>
    </row>
  </sheetData>
  <autoFilter ref="E24:O312" xr:uid="{73970D33-AB86-40A4-AA0F-70E825C198FE}"/>
  <mergeCells count="7">
    <mergeCell ref="V22:V23"/>
    <mergeCell ref="E1:O1"/>
    <mergeCell ref="E3:O3"/>
    <mergeCell ref="E12:O12"/>
    <mergeCell ref="E13:O13"/>
    <mergeCell ref="E14:O14"/>
    <mergeCell ref="E15:O15"/>
  </mergeCells>
  <conditionalFormatting sqref="E22:K22">
    <cfRule type="expression" dxfId="17" priority="6">
      <formula>$V$24&gt;0</formula>
    </cfRule>
  </conditionalFormatting>
  <conditionalFormatting sqref="E25:O312">
    <cfRule type="expression" dxfId="16" priority="2">
      <formula>$E25="Total Geral"</formula>
    </cfRule>
    <cfRule type="expression" dxfId="15" priority="3">
      <formula>LEN($E25)&gt;6</formula>
    </cfRule>
    <cfRule type="expression" dxfId="14" priority="4">
      <formula>AND(LEN($E25)&gt;3,LEN($E25)&lt;6)</formula>
    </cfRule>
    <cfRule type="expression" dxfId="13" priority="5">
      <formula>AND(LEN($E25)&lt;3,LEN($E25)&gt;0)</formula>
    </cfRule>
  </conditionalFormatting>
  <conditionalFormatting sqref="R2">
    <cfRule type="cellIs" dxfId="12" priority="1" operator="equal">
      <formula>0</formula>
    </cfRule>
  </conditionalFormatting>
  <printOptions horizontalCentered="1"/>
  <pageMargins left="0.39370078740157483" right="0.39370078740157483" top="0.39370078740157483" bottom="0.51181102362204722" header="0.31496062992125984" footer="0.31496062992125984"/>
  <pageSetup paperSize="9" scale="40" orientation="portrait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errorTitle="TIPO INVÁLIDO" error="INSERIR TIPOS DISPONÍVEIS NA PLANILHA DE CONTROLE" xr:uid="{57B110CB-30F6-47EF-BD58-FCDED35B48FF}">
          <x14:formula1>
            <xm:f>'C:\Users\deltonsl\Desktop\Delton\GPG173_Rua João Caetano Bairro Caxambú\[GPG173_Planilha Orçamentária REV14.xlsx]LIMITES DO BDI'!#REF!</xm:f>
          </x14:formula1>
          <xm:sqref>F17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1153A-0AA4-4ECA-8341-BC3F1EA2E43C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ORÇ.</vt:lpstr>
      <vt:lpstr>Planilha1</vt:lpstr>
      <vt:lpstr>'PLANILHA ORÇ.'!Area_de_impressao</vt:lpstr>
      <vt:lpstr>'PLANILHA ORÇ.'!Titulos_de_impressao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Delton de Souza Lima</dc:creator>
  <cp:lastModifiedBy>Rosane Nogueira Marques</cp:lastModifiedBy>
  <cp:lastPrinted>2025-07-10T15:05:19Z</cp:lastPrinted>
  <dcterms:created xsi:type="dcterms:W3CDTF">2025-07-10T15:02:06Z</dcterms:created>
  <dcterms:modified xsi:type="dcterms:W3CDTF">2025-07-10T18:07:38Z</dcterms:modified>
</cp:coreProperties>
</file>